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uario_43828196\Desktop\"/>
    </mc:Choice>
  </mc:AlternateContent>
  <xr:revisionPtr revIDLastSave="0" documentId="8_{401E2C10-C9B1-4DDA-A89D-9964DB6C96B6}" xr6:coauthVersionLast="47" xr6:coauthVersionMax="47" xr10:uidLastSave="{00000000-0000-0000-0000-000000000000}"/>
  <bookViews>
    <workbookView xWindow="-120" yWindow="-120" windowWidth="29040" windowHeight="15720" xr2:uid="{98C9FE0A-64E9-43CD-96E6-4613E645F9E4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FINVERSION">[4]Hoja3!$C$1:$C$14</definedName>
    <definedName name="FTE">'[5]Plan de Acción Proyectado'!$AP$2:$AP$15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5" i="1" l="1"/>
  <c r="S115" i="1"/>
  <c r="V113" i="1"/>
  <c r="W103" i="1"/>
  <c r="W102" i="1"/>
  <c r="W101" i="1"/>
  <c r="W100" i="1"/>
  <c r="W99" i="1"/>
  <c r="W98" i="1"/>
  <c r="W97" i="1"/>
  <c r="T97" i="1"/>
  <c r="W96" i="1"/>
  <c r="S96" i="1" s="1"/>
  <c r="T96" i="1"/>
  <c r="T89" i="1"/>
  <c r="S89" i="1"/>
  <c r="M88" i="1"/>
  <c r="T87" i="1"/>
  <c r="S87" i="1"/>
  <c r="M87" i="1"/>
  <c r="T86" i="1"/>
  <c r="S86" i="1"/>
  <c r="W80" i="1"/>
  <c r="S80" i="1" s="1"/>
  <c r="T80" i="1"/>
  <c r="W79" i="1"/>
  <c r="S79" i="1" s="1"/>
  <c r="T79" i="1"/>
  <c r="W78" i="1"/>
  <c r="W77" i="1"/>
  <c r="W76" i="1"/>
  <c r="W75" i="1"/>
  <c r="T75" i="1"/>
  <c r="W69" i="1"/>
  <c r="S68" i="1" s="1"/>
  <c r="T68" i="1"/>
  <c r="W67" i="1"/>
  <c r="W66" i="1"/>
  <c r="T66" i="1"/>
  <c r="W65" i="1"/>
  <c r="W64" i="1"/>
  <c r="S64" i="1" s="1"/>
  <c r="T64" i="1"/>
  <c r="W63" i="1"/>
  <c r="S63" i="1" s="1"/>
  <c r="T63" i="1"/>
  <c r="W62" i="1"/>
  <c r="W61" i="1"/>
  <c r="S61" i="1" s="1"/>
  <c r="T61" i="1"/>
  <c r="W60" i="1"/>
  <c r="S60" i="1" s="1"/>
  <c r="T60" i="1"/>
  <c r="W59" i="1"/>
  <c r="W58" i="1"/>
  <c r="W57" i="1"/>
  <c r="W56" i="1"/>
  <c r="W55" i="1"/>
  <c r="W52" i="1"/>
  <c r="T52" i="1"/>
  <c r="W51" i="1"/>
  <c r="W50" i="1"/>
  <c r="W49" i="1"/>
  <c r="T49" i="1"/>
  <c r="W48" i="1"/>
  <c r="W47" i="1"/>
  <c r="S47" i="1" s="1"/>
  <c r="T47" i="1"/>
  <c r="W46" i="1"/>
  <c r="S46" i="1" s="1"/>
  <c r="T46" i="1"/>
  <c r="W45" i="1"/>
  <c r="S45" i="1" s="1"/>
  <c r="T45" i="1"/>
  <c r="W39" i="1"/>
  <c r="M39" i="1"/>
  <c r="W38" i="1"/>
  <c r="W37" i="1"/>
  <c r="W36" i="1"/>
  <c r="W35" i="1"/>
  <c r="W34" i="1"/>
  <c r="W33" i="1"/>
  <c r="T33" i="1"/>
  <c r="M33" i="1"/>
  <c r="T27" i="1"/>
  <c r="S27" i="1"/>
  <c r="W26" i="1"/>
  <c r="S26" i="1" s="1"/>
  <c r="T26" i="1"/>
  <c r="W25" i="1"/>
  <c r="M25" i="1"/>
  <c r="W24" i="1"/>
  <c r="M24" i="1"/>
  <c r="W23" i="1"/>
  <c r="M23" i="1"/>
  <c r="W22" i="1"/>
  <c r="W21" i="1"/>
  <c r="T21" i="1"/>
  <c r="M21" i="1"/>
  <c r="W20" i="1"/>
  <c r="S20" i="1" s="1"/>
  <c r="T20" i="1"/>
  <c r="W19" i="1"/>
  <c r="S19" i="1" s="1"/>
  <c r="T19" i="1"/>
  <c r="W18" i="1"/>
  <c r="W17" i="1"/>
  <c r="W16" i="1"/>
  <c r="T16" i="1"/>
  <c r="W15" i="1"/>
  <c r="W14" i="1"/>
  <c r="M14" i="1"/>
  <c r="W13" i="1"/>
  <c r="W12" i="1"/>
  <c r="T12" i="1"/>
  <c r="M12" i="1"/>
  <c r="S75" i="1" l="1"/>
  <c r="S49" i="1"/>
  <c r="S12" i="1"/>
  <c r="S21" i="1"/>
  <c r="S33" i="1"/>
  <c r="S52" i="1"/>
  <c r="S97" i="1"/>
  <c r="S16" i="1"/>
  <c r="S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Luz Jenny Villada Restrepo</author>
  </authors>
  <commentList>
    <comment ref="J46" authorId="0" shapeId="0" xr:uid="{790F485C-AD09-440E-9491-D3A1C5D475EC}">
      <text>
        <r>
          <rPr>
            <b/>
            <sz val="9"/>
            <color indexed="81"/>
            <rFont val="Tahoma"/>
            <family val="2"/>
          </rPr>
          <t>Se están atendiendo 9891</t>
        </r>
      </text>
    </comment>
    <comment ref="N104" authorId="0" shapeId="0" xr:uid="{0ACFBFE1-7A87-49C5-A049-81CAA9D65957}">
      <text>
        <r>
          <rPr>
            <b/>
            <sz val="9"/>
            <color indexed="81"/>
            <rFont val="Tahoma"/>
            <family val="2"/>
          </rPr>
          <t xml:space="preserve">Por acá salen las transferencias
</t>
        </r>
      </text>
    </comment>
  </commentList>
</comments>
</file>

<file path=xl/sharedStrings.xml><?xml version="1.0" encoding="utf-8"?>
<sst xmlns="http://schemas.openxmlformats.org/spreadsheetml/2006/main" count="856" uniqueCount="344">
  <si>
    <t xml:space="preserve">INFORME DE SEGUIMIENTO AL PLAN DE ACCIÓN </t>
  </si>
  <si>
    <t>Código: FO-DE-04</t>
  </si>
  <si>
    <t>Versión: 09</t>
  </si>
  <si>
    <t>Fecha de Actualización: 20/02/2024</t>
  </si>
  <si>
    <r>
      <t xml:space="preserve">UNIDAD ADMINISTRATIVA : </t>
    </r>
    <r>
      <rPr>
        <sz val="11"/>
        <rFont val="Arial"/>
        <family val="2"/>
      </rPr>
      <t>Secretaría de Educación</t>
    </r>
  </si>
  <si>
    <t>FECHA INFORME : 30/09/2024</t>
  </si>
  <si>
    <r>
      <t xml:space="preserve">COMPROMISO : </t>
    </r>
    <r>
      <rPr>
        <sz val="11"/>
        <rFont val="Arial"/>
        <family val="2"/>
      </rPr>
      <t>Equidad Social y Garantía de Derechos</t>
    </r>
  </si>
  <si>
    <r>
      <t xml:space="preserve">LINEA ESTRATÉGICA: </t>
    </r>
    <r>
      <rPr>
        <sz val="11"/>
        <rFont val="Arial"/>
        <family val="2"/>
      </rPr>
      <t xml:space="preserve"> Educación para toda la vida</t>
    </r>
  </si>
  <si>
    <r>
      <t xml:space="preserve">PROGRAMA: </t>
    </r>
    <r>
      <rPr>
        <sz val="11"/>
        <color indexed="8"/>
        <rFont val="Arial"/>
        <family val="2"/>
      </rPr>
      <t>En Itagüí la escuela es para todos</t>
    </r>
  </si>
  <si>
    <r>
      <t>OBJETIVO:</t>
    </r>
    <r>
      <rPr>
        <sz val="11"/>
        <color indexed="8"/>
        <rFont val="Arial"/>
        <family val="2"/>
      </rPr>
      <t xml:space="preserve">   Garantizar una oferta educativa flexible, inclusiva y fundamentada en la neurociencia para toda la comunidad educativa de Itagüí, asegurando el acceso, permanencia y promoción d ellos educandos en establecimientos oficiales y privados.</t>
    </r>
  </si>
  <si>
    <t>CÓDIGO DEL PROYECTO</t>
  </si>
  <si>
    <t xml:space="preserve">NOMBRE DEL PROYECTO </t>
  </si>
  <si>
    <t>CÓDIGO
 BPIN</t>
  </si>
  <si>
    <t>PESO PORCENTUAL PROYECTO</t>
  </si>
  <si>
    <t>CÓDIGO DEL INDICADOR</t>
  </si>
  <si>
    <t>INDICADOR</t>
  </si>
  <si>
    <t xml:space="preserve">PESO PORCENTUAL INDICADOR </t>
  </si>
  <si>
    <t>META PROGRAMADA  (N° Plan Indicativo)</t>
  </si>
  <si>
    <t xml:space="preserve">AVANCE </t>
  </si>
  <si>
    <t>CÓDIGO DE LA ACTIVIDAD</t>
  </si>
  <si>
    <t xml:space="preserve">ACTIVIDADES </t>
  </si>
  <si>
    <t>PESO PORCENTUAL ACTIVIDAD</t>
  </si>
  <si>
    <t>FUENTES DE VERIFICACIÓN</t>
  </si>
  <si>
    <t>RESPONSABLES DE LAS ACTIVIDADES</t>
  </si>
  <si>
    <t>EN COORDINACIÓN CON</t>
  </si>
  <si>
    <t>OBSERVACIONES</t>
  </si>
  <si>
    <t xml:space="preserve">PRESUPUESTO COMPROMETIDO  JUNIO </t>
  </si>
  <si>
    <r>
      <t xml:space="preserve">PRESUPUESTO </t>
    </r>
    <r>
      <rPr>
        <b/>
        <sz val="8"/>
        <color indexed="10"/>
        <rFont val="Arial"/>
        <family val="2"/>
      </rPr>
      <t xml:space="preserve">DEFINITIVO </t>
    </r>
    <r>
      <rPr>
        <b/>
        <sz val="8"/>
        <color indexed="8"/>
        <rFont val="Arial"/>
        <family val="2"/>
      </rPr>
      <t xml:space="preserve">POR INDICADOR </t>
    </r>
  </si>
  <si>
    <r>
      <t xml:space="preserve">PRESUPUESTO </t>
    </r>
    <r>
      <rPr>
        <b/>
        <sz val="8"/>
        <color indexed="10"/>
        <rFont val="Arial"/>
        <family val="2"/>
      </rPr>
      <t xml:space="preserve">COMPROMETIDO </t>
    </r>
    <r>
      <rPr>
        <b/>
        <sz val="8"/>
        <color indexed="8"/>
        <rFont val="Arial"/>
        <family val="2"/>
      </rPr>
      <t xml:space="preserve">POR INDICADOR </t>
    </r>
  </si>
  <si>
    <t>INFORMACIÓN FINANCIERA</t>
  </si>
  <si>
    <t>AVANCE DE EJECUCIÓN FÍSICA DE ACTIVIDADES (EN % DE CUMPLIMIENTO)</t>
  </si>
  <si>
    <t>FECHA CORTE 
30/09/2024</t>
  </si>
  <si>
    <t xml:space="preserve">RUBRO PRESUPUESTAL </t>
  </si>
  <si>
    <t>PRESUPUESTO INICIAL</t>
  </si>
  <si>
    <t>PRESUPUESTO DEFINITIVO</t>
  </si>
  <si>
    <t>FUENTE DE FINANCIACIÓN</t>
  </si>
  <si>
    <t>PRESUPUESTO COMPROMETIDO</t>
  </si>
  <si>
    <t>PRESUPUESTO OBLIGADO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</si>
  <si>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</si>
  <si>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</si>
  <si>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</si>
  <si>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</si>
  <si>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</si>
  <si>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</si>
  <si>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</si>
  <si>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</si>
  <si>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</si>
  <si>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%</t>
  </si>
  <si>
    <t>META</t>
  </si>
  <si>
    <t>P</t>
  </si>
  <si>
    <t>Fortalecimiento de la oferta educativa flexible e incluyente para la permanencia y promoción de los estudiantes en Itagüí</t>
  </si>
  <si>
    <t>090101</t>
  </si>
  <si>
    <t>Aulas mejoradas intervenidas_ ambientes de aprendizaje intervenidos</t>
  </si>
  <si>
    <t>09010101</t>
  </si>
  <si>
    <t>Realizar mejoras,  mantenimiento y/o adecuaciones a los ambientes de aprendizajes de las aulas de las IE Oficiales del Municipio de Itagüí</t>
  </si>
  <si>
    <t>Informe bimestral donde se evidencia las mejoras y/o adecuaciones realizadas en las aulas de las IE Oficiales del Municipio de Itagüí</t>
  </si>
  <si>
    <t>Subsecretaria de Despacho (Cobertura)</t>
  </si>
  <si>
    <t>09.2.3.2.02.02.005.02-01</t>
  </si>
  <si>
    <t>Recursos Propios</t>
  </si>
  <si>
    <t>09.2.3.2.02.02.005.02-03</t>
  </si>
  <si>
    <t>SGP</t>
  </si>
  <si>
    <t>09010102</t>
  </si>
  <si>
    <t>Entregar mobiliario escolar y/o dotación  a las  IE educativas Oficiales del Municipio de Itagüí</t>
  </si>
  <si>
    <t>Informe trimestral del mobiliario y/o dataciones entregadas o adquiridas por las  IE Oficiales del Municipio de Itagüí</t>
  </si>
  <si>
    <t>09.2.3.2.01.01.004.01.01.04.01-01</t>
  </si>
  <si>
    <t>09.2.3.2.01.01.004.01.01.04.03-03</t>
  </si>
  <si>
    <t>090102</t>
  </si>
  <si>
    <t>Beneficiarios de apoyo pedagógico para  la oferta de educación inclusiva para preescolar, básica y media_ Discapacidad, trastornos del aprendizaje, capacidades y/o talentos excepcionales atendidos, según demanda.</t>
  </si>
  <si>
    <t>09010201</t>
  </si>
  <si>
    <t>Atender a la población estudiantil  con discapacidad, trastornos del aprendizaje y talentos excepcionales  de acuerdo a la demanda</t>
  </si>
  <si>
    <t>Informe trimestral donde se evidencie la atención prestada a la población con discapacidad, trastornos del aprendizaje y talentos.</t>
  </si>
  <si>
    <t>09.2.3.2.02.02.009.32-01</t>
  </si>
  <si>
    <t>09.2.3.2.02.02.009.34-02</t>
  </si>
  <si>
    <t>09.2.3.2.02.02.009.35-02</t>
  </si>
  <si>
    <t>090103</t>
  </si>
  <si>
    <t>Beneficiarios atendidos con modelos educativos flexibles_Estudiantes en extraedad o dificultades de salud atendidos en casa por docentes domiciliarios a demanda</t>
  </si>
  <si>
    <t>09010301</t>
  </si>
  <si>
    <t>Atender a los estudiantes,  a través de los modelos educativos flexibles en las Instituciones Educativas Oficiales</t>
  </si>
  <si>
    <t>Informe trimestral de los modelos flexibles que se manejan en las IE Oficiales del Municipio de Itagüí</t>
  </si>
  <si>
    <t>090104</t>
  </si>
  <si>
    <t>Establecimientos educativos oficiales con acompañamiento en el marco de las estrategias de calidad educativa - Trayectorias educativas</t>
  </si>
  <si>
    <t>09010401</t>
  </si>
  <si>
    <t>Fortalecer el desarrollo de las trayectorias educativas en las IE Oficiales del Municipio de Itagüí</t>
  </si>
  <si>
    <t>Informe trimestral del manejo de las trayectorias educativas  en las IE Oficiales del Municipio de Itagüí</t>
  </si>
  <si>
    <t>090105</t>
  </si>
  <si>
    <t>Personas beneficiarias de estrategias de permanencia_Instituciones atendidas con estrategias de permanencia</t>
  </si>
  <si>
    <t>09010501</t>
  </si>
  <si>
    <t>Atender a la población perteneciente al Sistema de Responsabilidad Penal adolescente</t>
  </si>
  <si>
    <t>Informe de la ejecución de los recursos de la población que hace parte del Sistema de Responsabilidad Penal para adolescentes.</t>
  </si>
  <si>
    <t>09.2.3.2.02.02.009.32-02</t>
  </si>
  <si>
    <t>09010502</t>
  </si>
  <si>
    <t>Realizar auditoría a la matrícula  para fortalecer la permanencia escolar en las IE Oficiales del Municipio de Itagüí</t>
  </si>
  <si>
    <t>Informe gerencia de la auditoría de la matrícula realizada a las 24 IE Oficiales del Municipio de Itagüí</t>
  </si>
  <si>
    <t>09.2.3.2.02.02.008.30-01</t>
  </si>
  <si>
    <t>09010503</t>
  </si>
  <si>
    <t>Entregar chaquetas a los estudiantes de 11 de las IE Oficiales del Municipio de Itagüí</t>
  </si>
  <si>
    <t>Resolución de Transferencias e informe de la entrega de las chaquetas</t>
  </si>
  <si>
    <t>09010504</t>
  </si>
  <si>
    <t>Coordinar y entregar los pines a los estudiantes del grado  11, de las IE Oficiales, que cumplan con los requisitos para ser beneficiarios</t>
  </si>
  <si>
    <t>Informe trimestral de la entrega de los pines a los estudiantes del grado 11</t>
  </si>
  <si>
    <t>090106</t>
  </si>
  <si>
    <t>Sedes educativas apoyadas en la implementación de la ruta de atención integral para la convivencia escolar</t>
  </si>
  <si>
    <t>09010601</t>
  </si>
  <si>
    <t>Diseñar estrategias para la implementación de las rutas de atención con sus respectivos seguimientos en las instituciones Educativas Oficiales y privadas</t>
  </si>
  <si>
    <t>Informe trimestral de las estrategias implementadas para las rutas de atención</t>
  </si>
  <si>
    <t>090107</t>
  </si>
  <si>
    <t>Comunidades beneficiadas con estrategias de fomento para el acceso a la educación inicial, preescolar, básica y media_Apoyo socioemocional para los estudiantes de las IE Oficiales</t>
  </si>
  <si>
    <t>09010701</t>
  </si>
  <si>
    <t>Acompañar a las IE en la implementación de actividades de promoción y prevención en riesgos psicosociales y el fomento de las competencias socioemocionales</t>
  </si>
  <si>
    <t>Informe de las actividades desarrolladas para la promoción y la prevención en los riesgos psicosociales y las competencias socioemocionales.</t>
  </si>
  <si>
    <r>
      <t xml:space="preserve">PROGRAMA: </t>
    </r>
    <r>
      <rPr>
        <sz val="11"/>
        <color indexed="8"/>
        <rFont val="Arial"/>
        <family val="2"/>
      </rPr>
      <t xml:space="preserve"> En Itagüí la escuela es para todos</t>
    </r>
  </si>
  <si>
    <r>
      <t>OBJETIVO:</t>
    </r>
    <r>
      <rPr>
        <sz val="11"/>
        <color indexed="8"/>
        <rFont val="Arial"/>
        <family val="2"/>
      </rPr>
      <t xml:space="preserve">   Garantizar una oferta educativa flexible, inclusiva y fundamentada en la neurociencia para toda la comunidad educativa de Itagüí, asegurando el acceso, permanencia y promoción de los educandos en establecimientos oficiales y privados.</t>
    </r>
  </si>
  <si>
    <t>0902</t>
  </si>
  <si>
    <t>Prestación del servicio de alimentación escolar en las IE Oficiales de Itagüí</t>
  </si>
  <si>
    <t>090201</t>
  </si>
  <si>
    <t>Raciones contratadas _ PAE</t>
  </si>
  <si>
    <t>09020101</t>
  </si>
  <si>
    <t>Entregar las raciones PAE a los estudiantes titulares de derecho de las IE Oficiales del Municipio de Itagüí</t>
  </si>
  <si>
    <t>Informe mensual de la ejecución del programa PAE</t>
  </si>
  <si>
    <t>09.2.3.2.02.02.008.27-01</t>
  </si>
  <si>
    <t>09.2.3.2.02.02.009.02-66</t>
  </si>
  <si>
    <t>09.2.3.2.02.02.009.801-66</t>
  </si>
  <si>
    <t>09.2.3.2.02.02.009.999-66</t>
  </si>
  <si>
    <t>09.2.3.2.02.02.009.999-11</t>
  </si>
  <si>
    <t>SGP Educación</t>
  </si>
  <si>
    <t>09.2.3.2.02.02.009.19-11</t>
  </si>
  <si>
    <t>09020102</t>
  </si>
  <si>
    <t>Realizar la interventoría a la ejecución del Programa de Alimentación Escolar</t>
  </si>
  <si>
    <t>09.2.3.2.02.02.009.22-01</t>
  </si>
  <si>
    <r>
      <t xml:space="preserve">PROGRAMA: </t>
    </r>
    <r>
      <rPr>
        <sz val="11"/>
        <color indexed="8"/>
        <rFont val="Arial"/>
        <family val="2"/>
      </rPr>
      <t xml:space="preserve">  Todos en una escuela incluyente innovadora y con calidad</t>
    </r>
  </si>
  <si>
    <r>
      <t>OBJETIVO:</t>
    </r>
    <r>
      <rPr>
        <sz val="11"/>
        <color indexed="8"/>
        <rFont val="Arial"/>
        <family val="2"/>
      </rPr>
      <t xml:space="preserve">    Promover el desarrollo integral de los estudiantes en Itagüí, centrándose en el fortalecimiento de competencias básica as y socioemocionales, la salud mental y las habilidades en ciencia y tecnología a través de diversos modelos pedagógicos. Se busca fomentar la innovación constante en las escuelas, reconociendo que es clave para mejorar los aprendizajes.</t>
    </r>
  </si>
  <si>
    <t>0903</t>
  </si>
  <si>
    <t>Transformación de la educación para el desarrollo de competencias básicas, socioemocionales, de ciencia y tecnología en los estudiantes de Itagüí</t>
  </si>
  <si>
    <t>090301</t>
  </si>
  <si>
    <t>Escuelas de padres apoyadas</t>
  </si>
  <si>
    <t>09030101</t>
  </si>
  <si>
    <t xml:space="preserve">Implementar acciones para fortalecer las escuelas de padres en las IE Oficiales y privadas </t>
  </si>
  <si>
    <t>Informe trimestral de las acciones implementadas para fortalecer las escuelas de padres en las IE Oficiales y Privadas.</t>
  </si>
  <si>
    <t>Subsecretaria de Despacho (Calidad)</t>
  </si>
  <si>
    <t>09.2.3.2.02.02.009.31-01</t>
  </si>
  <si>
    <t>090302</t>
  </si>
  <si>
    <t>Estudiantes beneficiados_en la atención de Jornada Única</t>
  </si>
  <si>
    <t>09030201</t>
  </si>
  <si>
    <t>Fortalecer la Jornada Única en las IE Oficiales del Municipio de Itagüí</t>
  </si>
  <si>
    <t>Informe trimestral de La Jornada Única en la IE Oficiales del Municipio de Itagüí</t>
  </si>
  <si>
    <t>090303</t>
  </si>
  <si>
    <t>Establecimientos educativos oficiales con acompañamiento en el marco de las estrategias de calidad educativa - IE con estrategias para el mejoramiento de aprendizajes.</t>
  </si>
  <si>
    <t>09030301</t>
  </si>
  <si>
    <t xml:space="preserve">Acompañar las IE Oficiales del Municipio de Itagüí, en la realización de las pruebas saber </t>
  </si>
  <si>
    <t>Informe trimestral del acompañamiento realizado desde la Secretaría a las IE Oficiales para la presentación de las pruebas saber</t>
  </si>
  <si>
    <t>09030302</t>
  </si>
  <si>
    <t>Coordinar la realización de las Redes Pedagógicas en las IE Oficiales del Municipio de Itagüí a las cuales se invitarán las IE Privadas.</t>
  </si>
  <si>
    <t>Informe trimestral del funcionamiento de las redes pedagógicas en el Municipio de Itagüí</t>
  </si>
  <si>
    <t>090304</t>
  </si>
  <si>
    <t>Instituciones educativas fortalecidas en competencias comunicativas en un segundo idioma_Idioma inglés</t>
  </si>
  <si>
    <t>09030401</t>
  </si>
  <si>
    <t>Acompañar a las instituciones educativas en la ejecución de estrategias de Bilingüismo desde preescolar a media.</t>
  </si>
  <si>
    <t>Informe trimestral de la implementación de las estrategias de Bilingüismo.</t>
  </si>
  <si>
    <t>09.2.3.2.02.02.009.31-03</t>
  </si>
  <si>
    <t>09030402</t>
  </si>
  <si>
    <t>Incentivar a las IE Oficiales, para que usen el aplicativo de bilingüismo que disponga la Secretaría</t>
  </si>
  <si>
    <t>Informe bimestral del uso del aplicativo de bilingüismo, así como de las estrategias implementadas para incentivas su uso.</t>
  </si>
  <si>
    <t>09.2.3.2.02.02.008.29-01</t>
  </si>
  <si>
    <t>090305</t>
  </si>
  <si>
    <t>Entidades o instituciones asistidas técnicamente en innovación educativa _  innovaciones pedagógicas e investigación</t>
  </si>
  <si>
    <t>09030501</t>
  </si>
  <si>
    <t>Apoyar el desarrollo de los procesos de investigación  escolar en las instituciones educativas oficiales</t>
  </si>
  <si>
    <t>Informe trimestral de los procesos de investigación desarrollados en las IE Oficiales del Municipio de Itagüí.</t>
  </si>
  <si>
    <t>09.2.3.2.02.02.008.29-03</t>
  </si>
  <si>
    <t>09.2.3.2.02.02.005.97-03</t>
  </si>
  <si>
    <t>09030502</t>
  </si>
  <si>
    <t>Gestionar alianzas para el fortalecimiento de los procesos de investigación en las IE Oficiales</t>
  </si>
  <si>
    <t>Informe de las gestiones realizadas para  generar alianzas que permitan el fortalecimiento de los procesos de investigación</t>
  </si>
  <si>
    <t>09030503</t>
  </si>
  <si>
    <t>Fortalecer  las innovaciones pedagógicas en las IE Oficiales del Municipio de Itagüí</t>
  </si>
  <si>
    <t>Informe trimestral de las innovaciones pedagógicas implementadas en las IE Oficiales</t>
  </si>
  <si>
    <t>09030504</t>
  </si>
  <si>
    <t>Promover acciones para la consolidación del índice de innovación educativa</t>
  </si>
  <si>
    <t>Informe trimestral de los avances para la consolidación del índice de innovación</t>
  </si>
  <si>
    <t>090306</t>
  </si>
  <si>
    <t>Sedes adecuadas_Centros de innovación educativa //Servicios de apoyo a la implementación de modelos de innovación educativa_Centros de innovación educativa</t>
  </si>
  <si>
    <t>09030601</t>
  </si>
  <si>
    <t xml:space="preserve">Poner en funcionamiento los centros de innovación en el Municipio de Itagüí </t>
  </si>
  <si>
    <t>Informe trimestral del funcionamiento de los centros de innovación</t>
  </si>
  <si>
    <t>090307</t>
  </si>
  <si>
    <t>Sedes dotadas con materiales pedagógicos</t>
  </si>
  <si>
    <t>09030701</t>
  </si>
  <si>
    <t>Dotar con material pedagógico  las IE Oficiales del Municipio de Itagüí</t>
  </si>
  <si>
    <t>Informe trimestral del material pedagógico entregado y/o adquirido por las IE Oficiales del Municipio de Itagüí</t>
  </si>
  <si>
    <t>09.2.3.2.02.01.003.02-03</t>
  </si>
  <si>
    <t>090308</t>
  </si>
  <si>
    <t>Documentos de planeación elaborados_Plan educativo Municipal monitoreado</t>
  </si>
  <si>
    <t>09030801</t>
  </si>
  <si>
    <t>Articular el proyecto de nuevo Plan Educativo Municipal con los Planes de Desarrollo  Municipal y Departamental 2024- 2027</t>
  </si>
  <si>
    <t>Informe de avance de la articulación de la propuesta del nuevo Plan Educativo con el Plan de Desarrollo 2024-2027</t>
  </si>
  <si>
    <t>090309</t>
  </si>
  <si>
    <t>Establecimientos educativos conectados a internet</t>
  </si>
  <si>
    <t>09030901</t>
  </si>
  <si>
    <t>Modernizar la infraestructura de conectividad en las sedes de las IE oficiales que lo requieran</t>
  </si>
  <si>
    <t>Informe trimestral del avance de la modernización en la IE Oficiales del Municipio de Itagüí</t>
  </si>
  <si>
    <t>09030902</t>
  </si>
  <si>
    <t>Brindar soporte integral a la infraestructura tecnológica de las IE oficiales (Mesa de Ayuda)</t>
  </si>
  <si>
    <t>Informe trimestral del soporte a la infraestructura tecnológica que se realiza a las IE Oficiales del Municipio de Itagüí</t>
  </si>
  <si>
    <t>09.2.3.2.02.02.008.28-03</t>
  </si>
  <si>
    <t>090310</t>
  </si>
  <si>
    <t>Sedes dotadas con dispositivos tecnológicos_ Sedes con equipos de cómputo//Ambientes de aprendizaje para la educación inicial preescolar, básica y media dotados_ Sedes con equipos de cómputo</t>
  </si>
  <si>
    <t>09031001</t>
  </si>
  <si>
    <t>Dotar con equipos de cómputo  a las instituciones educativas oficiales del Municipio de Itagüí</t>
  </si>
  <si>
    <t>Informe de la entrega de equipos de cómputo a las IE Oficiales del Municipio de Itagüí</t>
  </si>
  <si>
    <t>09.2.3.2.01.01.003.03.02.04-01</t>
  </si>
  <si>
    <t>090311</t>
  </si>
  <si>
    <t>Docentes y agentes educativos  de educación inicial, preescolar, básica y media beneficiados con estrategias de mejoramiento de sus capacidades incluidas las socioemocionales</t>
  </si>
  <si>
    <t>09031101</t>
  </si>
  <si>
    <t>Fortalecer las capacidades de los Docentes y/o Directivos docentes  a través de diferentes formaciones incluidas las socioemocionales</t>
  </si>
  <si>
    <t>Informe trimestral de las formaciones otorgadas a los Directivos y Docentes de las IE Oficiales del Municipio de Itagüí</t>
  </si>
  <si>
    <r>
      <t xml:space="preserve">PROGRAMA: </t>
    </r>
    <r>
      <rPr>
        <sz val="11"/>
        <color indexed="8"/>
        <rFont val="Arial"/>
        <family val="2"/>
      </rPr>
      <t xml:space="preserve">  La Educación inicial pensada para todos</t>
    </r>
  </si>
  <si>
    <r>
      <t>OBJETIVO:</t>
    </r>
    <r>
      <rPr>
        <sz val="11"/>
        <color indexed="8"/>
        <rFont val="Arial"/>
        <family val="2"/>
      </rPr>
      <t xml:space="preserve">  Garantizar la educación integral de los niños y niñas en los grados de jardín y transición en la ciudad de Itagüí, mediante un trabajo articulado con las dependencias de la administración</t>
    </r>
  </si>
  <si>
    <t>0904</t>
  </si>
  <si>
    <t>Fortalecimiento del desarrollo integral de los niños y las niñas de preescolar en las IE de Itagüí</t>
  </si>
  <si>
    <t>090401</t>
  </si>
  <si>
    <t xml:space="preserve">Instituciones educativas oficiales que implementan el nivel preescolar en el marco de la atención integral_ servicio nivel de preescolar grado jardín </t>
  </si>
  <si>
    <t>09040101</t>
  </si>
  <si>
    <t>Desarrollar la estrategia de acogida, bienestar y permanencia en las IE Oficiales del Municipio de Itagüí.</t>
  </si>
  <si>
    <t>Informe trimestral del avance de la estrategia de acogida, bienestar y permanencia en las IE Oficiales del Municipio de Itagüí</t>
  </si>
  <si>
    <t>Jefe de Oficina educación Inicial</t>
  </si>
  <si>
    <t>09.2.3.2.02.02.008.33-01</t>
  </si>
  <si>
    <t>09040102</t>
  </si>
  <si>
    <t>Promover acciones de gestión intersectorial en favor de la educación inicial.</t>
  </si>
  <si>
    <t>Informe de las acciones intersectoriales realizadas para la educación inicial.</t>
  </si>
  <si>
    <t>09040103</t>
  </si>
  <si>
    <t>Crear nuevos grupos de jardín con su respectivo seguimiento</t>
  </si>
  <si>
    <t xml:space="preserve">Informe de los grupos de jardín creados </t>
  </si>
  <si>
    <t>09.2.3.2.02.02.008.33-03</t>
  </si>
  <si>
    <t>090402</t>
  </si>
  <si>
    <t>Eventos de promoción y prevención de los derechos  realizados_Feria de educación inicial</t>
  </si>
  <si>
    <t>09040201</t>
  </si>
  <si>
    <t>Realizar la Feria y un foro en educación inicial para las IE Oficiales y privadas del Municipio de Itagüí</t>
  </si>
  <si>
    <t>Informe de la realización de la feria y el foro para la educación inicial.</t>
  </si>
  <si>
    <t>090403</t>
  </si>
  <si>
    <t>Contenidos educativos para la educación inicial, preescolar, básica y media producidos _Armonización de las bases curriculares de educación inicial de las instituciones educativas públicas y privadas.</t>
  </si>
  <si>
    <t>09040301</t>
  </si>
  <si>
    <t>Actualizar los currículos de educación inicial  para las instituciones educativas oficiales y/o privadas del Municipio de Itagüí</t>
  </si>
  <si>
    <t>Informe bimestral del avance en la actualización de los currículos de educación inicial</t>
  </si>
  <si>
    <r>
      <t xml:space="preserve">PROGRAMA: </t>
    </r>
    <r>
      <rPr>
        <sz val="11"/>
        <color indexed="8"/>
        <rFont val="Arial"/>
        <family val="2"/>
      </rPr>
      <t xml:space="preserve">  Educación superior para todos</t>
    </r>
  </si>
  <si>
    <r>
      <t>OBJETIVO:</t>
    </r>
    <r>
      <rPr>
        <sz val="11"/>
        <color indexed="8"/>
        <rFont val="Arial"/>
        <family val="2"/>
      </rPr>
      <t xml:space="preserve">  Facilitar el acceso y permanencia en la educación superior de los ciudadanos de Itagüí, promoviendo la igualdad de oportunidades y el desarrollo integral de la comunidad a través de la educación terciaria.</t>
    </r>
  </si>
  <si>
    <t>0905</t>
  </si>
  <si>
    <t>Ampliación de las estrategias de acceso y permanencia en la educación superior para todos los ciudadanos de Itagüí</t>
  </si>
  <si>
    <t>090501</t>
  </si>
  <si>
    <t>Documentos normativicen educación superior emitidos - Programa de becas reestructurado//Documentos de lineamientos técnicos en educación superior expedidos- Programa de becas</t>
  </si>
  <si>
    <t>09050101</t>
  </si>
  <si>
    <t>Realizar acto administrativo a través del cual se reestructure el programa de becas para el Municipio de Itagüí</t>
  </si>
  <si>
    <t>Acto administrativo generado</t>
  </si>
  <si>
    <t>Líder Educación Superior</t>
  </si>
  <si>
    <t>09.2.3.3.08.02.03-01</t>
  </si>
  <si>
    <t>090502</t>
  </si>
  <si>
    <t>Beneficiarios de estrategias o programas de  apoyo financiero para la permanencia en la educación superior - beneficiados con el programa de becas (acceso y permanencia)</t>
  </si>
  <si>
    <t>09050201</t>
  </si>
  <si>
    <t>Entregar becas  a los  seleccionados como beneficiarios del programa de becas</t>
  </si>
  <si>
    <t>Informe bimestral de los estudiantes becados en el Municipio de Itagüí, según el nuevo acto administrativo adoptado</t>
  </si>
  <si>
    <t>Realizar seguimiento a los becarios del programa, con el fin de conocer la situación de ellos y realizar las acciones que busquen la permanencia en el programa de becas</t>
  </si>
  <si>
    <t>Informe mensual del seguimiento realizado a los becarios</t>
  </si>
  <si>
    <t>09.2.3.2.02.02.009.33-01</t>
  </si>
  <si>
    <t>090503</t>
  </si>
  <si>
    <t>Lineamientos curriculares para las especializadas de media técnica desarrollados- IE que implementan media técnica///Entidades e instituciones  de educación acompañadas en el mejoramiento de aspectos técnicos y normativos de la  Educación para el Trabajo y Desarrollo Humano- ETDH"_IE que implementan media técnica</t>
  </si>
  <si>
    <t>09050301</t>
  </si>
  <si>
    <t>Realizar acompañamiento a las 24 IE en el manejo de las medias técnicas buscando (Pago ARL y pertinencia con el sector productivo del Municipio de Itagüí)</t>
  </si>
  <si>
    <t>Informe trimestral del acompañamiento realizado a las IE para el manejo de las medias técnicas</t>
  </si>
  <si>
    <t>09.2.3.1.01.02.005.05-01</t>
  </si>
  <si>
    <t>09.2.3.1.01.02.005.05-02</t>
  </si>
  <si>
    <r>
      <t xml:space="preserve">PROGRAMA: </t>
    </r>
    <r>
      <rPr>
        <sz val="11"/>
        <color indexed="8"/>
        <rFont val="Arial"/>
        <family val="2"/>
      </rPr>
      <t xml:space="preserve">  En Itagüí, dignificamos y desarrollamos la profesión docente.</t>
    </r>
  </si>
  <si>
    <r>
      <t>OBJETIVO:</t>
    </r>
    <r>
      <rPr>
        <sz val="11"/>
        <color indexed="8"/>
        <rFont val="Arial"/>
        <family val="2"/>
      </rPr>
      <t xml:space="preserve">  Trabajar en la transformación positiva de la educación en la ciudad de Itagüi, centrándose en la dignificación de la labor docente como actor funadamental en la innovación educativa.</t>
    </r>
  </si>
  <si>
    <t>0906</t>
  </si>
  <si>
    <t>Apoyo al desarrollo de los procesos educativos, administrativos y de bienestar en las Instituciones Educativas de  Itagüí</t>
  </si>
  <si>
    <t>090601</t>
  </si>
  <si>
    <t>Funcionarios apoyados_Plan de bienestar estímulos e incentivos.//Número de docentes_ Plan de bienestar estímulos e incentivos.</t>
  </si>
  <si>
    <t>09060101</t>
  </si>
  <si>
    <t>Apoyar el desarrollo de las actividades de bienestar docente para los directivos y Docentes de las IE Oficiales del Municipio de Itagüí</t>
  </si>
  <si>
    <t>Informe trimestral de las actividades de bienestar desarrolladas para los directivos y docentes del Municipio de Itagüí</t>
  </si>
  <si>
    <t>Subsecretaria de Despacho (Recursos)</t>
  </si>
  <si>
    <t>09.2.3.2.02.02.008.26.-01</t>
  </si>
  <si>
    <t>090602</t>
  </si>
  <si>
    <t>Establecimientos educativos en operación _ IE oficiales y/o privadas intervenidas para mejorar los procesos</t>
  </si>
  <si>
    <t>09060201</t>
  </si>
  <si>
    <t>Realizar seguimiento y pagar oportunamente los servicios públicos de las IE Oficiales</t>
  </si>
  <si>
    <t>Informe del seguimiento y pago realizado a los servicios públicos de las IE Oficiales del Municipio de Itagüí</t>
  </si>
  <si>
    <t>Asesor Financiero</t>
  </si>
  <si>
    <t>09.2.3.2.02.01.001.20-01</t>
  </si>
  <si>
    <t>09.2.3.2.02.02.008.23-01</t>
  </si>
  <si>
    <t>09060202</t>
  </si>
  <si>
    <t>Realizar seguimiento al proceso de contratación del aseo y verificar se preste de manera adecuada en las Instituciones Educativas Oficiales</t>
  </si>
  <si>
    <t>Informe trimestral al proceso de contratación de aseo para las IE Oficiales del Municipio de Itagüí</t>
  </si>
  <si>
    <t>09.2.3.2.02.02.008.21-01</t>
  </si>
  <si>
    <t>09.2.3.2.02.02.008.21-02</t>
  </si>
  <si>
    <t>09060203</t>
  </si>
  <si>
    <t>Realizar seguimiento al proceso de contratación de la vigilancia y verificar se preste de manera adecuada en las Instituciones Educativas Oficiales</t>
  </si>
  <si>
    <t>Informe trimestral al proceso de contratación de vigilancia para las IE Oficiales del Municipio de Itagüí</t>
  </si>
  <si>
    <t>09.2.3.2.02.02.008.22-01</t>
  </si>
  <si>
    <t>09.2.3.2.02.02.008.22-02</t>
  </si>
  <si>
    <t>09060204</t>
  </si>
  <si>
    <t>Realizar seguimiento al proceso de contratación de las Secretarias y Bibliotecarias y verificar se preste de manera adecuada en las Instituciones Educativas Oficiales</t>
  </si>
  <si>
    <t>Informe trimestral al proceso de contratación de Secretaria y Bibliotecarias para las IE Oficiales del Municipio de Itagüí</t>
  </si>
  <si>
    <t>09.2.3.2.02.02.008.25.-01</t>
  </si>
  <si>
    <t>09060205</t>
  </si>
  <si>
    <t>Desarrollar procesos de apoyo para la prestación del servicio educativo</t>
  </si>
  <si>
    <t>Informe trimestral de las actividades desarrolladas como apoyo a las IE Oficiales del Municipio de Itagüí</t>
  </si>
  <si>
    <t>09.2.3.5.01.03.01-01</t>
  </si>
  <si>
    <t>09.2.3.2.02.02.008.20-01</t>
  </si>
  <si>
    <t>09.2.3.2.02.01.002.20-02</t>
  </si>
  <si>
    <t>09.2.3.2.02.01.002.20-01</t>
  </si>
  <si>
    <t>09.2.3.2.01.01.003.03.02.05-01</t>
  </si>
  <si>
    <t>09.2.3.2.01.01.003.05.02.01-01</t>
  </si>
  <si>
    <t>09.2.3.8.03.02-02</t>
  </si>
  <si>
    <t>09060206</t>
  </si>
  <si>
    <t>Apoyar el funcionamiento del Sistema de Gestión de la calidad, en las IE oficiales que lo demanden</t>
  </si>
  <si>
    <t>Informe trimestral del apoyo realizado a las IE Oficiales para fortalecer sus sistemas de Calidad</t>
  </si>
  <si>
    <t>Profesional Universitario (Planeación Educativa)</t>
  </si>
  <si>
    <t>09060207</t>
  </si>
  <si>
    <t>Apoyar el mejoramiento de la infraestructura educativa de las instituciones educativas</t>
  </si>
  <si>
    <t>Informe bimestral del apoyo realizado a las IE en la infraestructura educativa</t>
  </si>
  <si>
    <t>Profesional Universitario (Cobertura)</t>
  </si>
  <si>
    <t>09.2.3.2.02.02.005.03-01</t>
  </si>
  <si>
    <t>09.2.3.2.02.02.005.03-03</t>
  </si>
  <si>
    <t>09.2.3.2.01.01.004.01.01.04.04-03</t>
  </si>
  <si>
    <t>090603</t>
  </si>
  <si>
    <t>Docentes del nivel inicial, preescolar, básica o media contratados_ Nóminas generadas oportunamente a los directivos, docentes y administrativos</t>
  </si>
  <si>
    <t>09060301</t>
  </si>
  <si>
    <t>Generar oportunamente la nómina y prestaciones a los directivos docentes de las IE Oficiales del Municipio de Itagüí</t>
  </si>
  <si>
    <t>Informe mensual de la generación oportuna de la nómina de los directivos Docentes</t>
  </si>
  <si>
    <t>09.2.3.1.01.01.001.01.09-02</t>
  </si>
  <si>
    <t>09.2.3.1.01.01.001.01.10-02</t>
  </si>
  <si>
    <t>09060302</t>
  </si>
  <si>
    <t>Generar oportunamente la nómina y prestaciones a los docentes de las IE Oficiales del Municipio de Itagüí</t>
  </si>
  <si>
    <t xml:space="preserve">Informe mensual de la generación oportuna de la nómina de los Docentes </t>
  </si>
  <si>
    <t>09.2.3.1.01.01.001.01.14-02</t>
  </si>
  <si>
    <t>09.2.3.1.01.01.001.01.12-02</t>
  </si>
  <si>
    <t>09060303</t>
  </si>
  <si>
    <t>Generar oportunamente la nómina y prestaciones a los Administrativos de las IE Oficiales del Municipio de Itagüí</t>
  </si>
  <si>
    <t>Informe mensual de la generación oportuna de la nómina de los Administrativos de las IE Oficiales</t>
  </si>
  <si>
    <t>09.2.3.1.01.02.005.04-01</t>
  </si>
  <si>
    <t>09.2.3.1.01.01.001.01.11-01</t>
  </si>
  <si>
    <t>Firma:</t>
  </si>
  <si>
    <r>
      <t>Elaboró:</t>
    </r>
    <r>
      <rPr>
        <sz val="10"/>
        <color indexed="30"/>
        <rFont val="Arial"/>
        <family val="2"/>
      </rPr>
      <t xml:space="preserve"> (Nombre y Cargo del Enlace - Unidad Administrativa)</t>
    </r>
  </si>
  <si>
    <r>
      <t>Revisó:</t>
    </r>
    <r>
      <rPr>
        <sz val="10"/>
        <color indexed="30"/>
        <rFont val="Arial"/>
        <family val="2"/>
      </rPr>
      <t xml:space="preserve"> (Nombre y Cargo del Profesional Subdireccion de proyectos)</t>
    </r>
  </si>
  <si>
    <r>
      <t>Aprobó</t>
    </r>
    <r>
      <rPr>
        <sz val="10"/>
        <color indexed="30"/>
        <rFont val="Arial"/>
        <family val="2"/>
      </rPr>
      <t>:(Nombre y Cargo del Secretario y/o Jefe de Unidad Administrativa)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</si>
</sst>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_-&quot;$&quot;* #,##0.00_-;\-&quot;$&quot;* #,##0.00_-;_-&quot;$&quot;* &quot;-&quot;??_-;_-@_-"/>
    <numFmt numFmtId="167" formatCode="0.000%"/>
    <numFmt numFmtId="168" formatCode="0.0%"/>
    <numFmt numFmtId="169" formatCode="0.0000%"/>
    <numFmt numFmtId="170" formatCode="0.0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theme="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sz val="10"/>
      <color indexed="8"/>
      <name val="Arial"/>
      <family val="2"/>
    </font>
    <font>
      <sz val="10"/>
      <color indexed="30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14">
    <xf numFmtId="0" fontId="0" fillId="0" borderId="0" xfId="0"/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5" fillId="0" borderId="0" xfId="0" applyFont="1"/>
    <xf numFmtId="49" fontId="2" fillId="0" borderId="6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6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top" wrapText="1"/>
    </xf>
    <xf numFmtId="49" fontId="2" fillId="0" borderId="11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9" fillId="0" borderId="0" xfId="0" applyFont="1"/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1" fillId="3" borderId="20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1" fillId="3" borderId="25" xfId="0" applyFont="1" applyFill="1" applyBorder="1" applyAlignment="1" applyProtection="1">
      <alignment horizontal="center" vertical="center" wrapText="1"/>
      <protection hidden="1"/>
    </xf>
    <xf numFmtId="0" fontId="14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1" fillId="3" borderId="28" xfId="0" applyFont="1" applyFill="1" applyBorder="1" applyAlignment="1" applyProtection="1">
      <alignment horizontal="center" vertical="center" wrapText="1"/>
      <protection hidden="1"/>
    </xf>
    <xf numFmtId="0" fontId="14" fillId="0" borderId="2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9" fontId="4" fillId="0" borderId="11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1" fontId="15" fillId="0" borderId="9" xfId="0" applyNumberFormat="1" applyFont="1" applyBorder="1" applyAlignment="1">
      <alignment horizontal="center" vertical="center" textRotation="90" wrapText="1"/>
    </xf>
    <xf numFmtId="10" fontId="15" fillId="0" borderId="9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10" fontId="16" fillId="0" borderId="20" xfId="1" applyNumberFormat="1" applyFont="1" applyBorder="1" applyAlignment="1">
      <alignment horizontal="center" vertical="center"/>
    </xf>
    <xf numFmtId="9" fontId="16" fillId="0" borderId="20" xfId="0" applyNumberFormat="1" applyFont="1" applyBorder="1" applyAlignment="1">
      <alignment horizontal="center" vertical="center"/>
    </xf>
    <xf numFmtId="49" fontId="15" fillId="0" borderId="20" xfId="0" quotePrefix="1" applyNumberFormat="1" applyFont="1" applyBorder="1" applyAlignment="1">
      <alignment horizontal="center" vertical="center"/>
    </xf>
    <xf numFmtId="9" fontId="15" fillId="2" borderId="20" xfId="1" applyFont="1" applyFill="1" applyBorder="1" applyAlignment="1">
      <alignment horizontal="center" vertical="center" wrapText="1"/>
    </xf>
    <xf numFmtId="164" fontId="15" fillId="3" borderId="20" xfId="2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 wrapText="1"/>
    </xf>
    <xf numFmtId="165" fontId="15" fillId="2" borderId="30" xfId="2" applyNumberFormat="1" applyFont="1" applyFill="1" applyBorder="1" applyAlignment="1">
      <alignment horizontal="center" vertical="center" wrapText="1"/>
    </xf>
    <xf numFmtId="164" fontId="18" fillId="2" borderId="30" xfId="2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9" fontId="15" fillId="0" borderId="20" xfId="0" applyNumberFormat="1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9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10" fontId="16" fillId="0" borderId="25" xfId="1" applyNumberFormat="1" applyFont="1" applyBorder="1" applyAlignment="1">
      <alignment horizontal="center" vertical="center"/>
    </xf>
    <xf numFmtId="49" fontId="15" fillId="0" borderId="30" xfId="0" quotePrefix="1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9" fontId="15" fillId="2" borderId="25" xfId="1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164" fontId="15" fillId="3" borderId="25" xfId="2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165" fontId="15" fillId="2" borderId="9" xfId="2" applyNumberFormat="1" applyFont="1" applyFill="1" applyBorder="1" applyAlignment="1">
      <alignment horizontal="center" vertical="center" wrapText="1"/>
    </xf>
    <xf numFmtId="164" fontId="15" fillId="2" borderId="9" xfId="2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9" fontId="15" fillId="0" borderId="30" xfId="0" applyNumberFormat="1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7" fontId="16" fillId="0" borderId="0" xfId="1" applyNumberFormat="1" applyFont="1" applyAlignment="1">
      <alignment horizontal="center" vertical="center"/>
    </xf>
    <xf numFmtId="49" fontId="15" fillId="0" borderId="34" xfId="0" quotePrefix="1" applyNumberFormat="1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wrapText="1"/>
    </xf>
    <xf numFmtId="9" fontId="15" fillId="2" borderId="34" xfId="1" applyFont="1" applyFill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9" fontId="15" fillId="0" borderId="34" xfId="0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10" fontId="16" fillId="0" borderId="30" xfId="1" applyNumberFormat="1" applyFont="1" applyBorder="1" applyAlignment="1">
      <alignment horizontal="center" vertical="center"/>
    </xf>
    <xf numFmtId="9" fontId="15" fillId="2" borderId="30" xfId="1" applyFont="1" applyFill="1" applyBorder="1" applyAlignment="1">
      <alignment horizontal="center" vertical="center" wrapText="1"/>
    </xf>
    <xf numFmtId="164" fontId="15" fillId="3" borderId="30" xfId="2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10" fontId="15" fillId="0" borderId="34" xfId="0" applyNumberFormat="1" applyFont="1" applyBorder="1" applyAlignment="1">
      <alignment horizontal="center" vertical="center" wrapText="1"/>
    </xf>
    <xf numFmtId="9" fontId="16" fillId="0" borderId="34" xfId="0" applyNumberFormat="1" applyFont="1" applyBorder="1" applyAlignment="1">
      <alignment horizontal="center" vertical="center"/>
    </xf>
    <xf numFmtId="9" fontId="15" fillId="2" borderId="34" xfId="3" applyFont="1" applyFill="1" applyBorder="1" applyAlignment="1">
      <alignment horizontal="center" vertical="center" wrapText="1"/>
    </xf>
    <xf numFmtId="164" fontId="15" fillId="3" borderId="34" xfId="2" applyFont="1" applyFill="1" applyBorder="1" applyAlignment="1">
      <alignment horizontal="center" vertical="center"/>
    </xf>
    <xf numFmtId="49" fontId="15" fillId="0" borderId="25" xfId="0" quotePrefix="1" applyNumberFormat="1" applyFont="1" applyBorder="1" applyAlignment="1">
      <alignment horizontal="center" vertical="center"/>
    </xf>
    <xf numFmtId="10" fontId="15" fillId="0" borderId="25" xfId="0" applyNumberFormat="1" applyFont="1" applyBorder="1" applyAlignment="1">
      <alignment horizontal="center" vertical="center" wrapText="1"/>
    </xf>
    <xf numFmtId="9" fontId="15" fillId="2" borderId="25" xfId="3" applyFont="1" applyFill="1" applyBorder="1" applyAlignment="1">
      <alignment horizontal="center" vertical="center" wrapText="1"/>
    </xf>
    <xf numFmtId="9" fontId="15" fillId="0" borderId="25" xfId="0" applyNumberFormat="1" applyFont="1" applyBorder="1" applyAlignment="1">
      <alignment horizontal="center" vertical="center" wrapText="1"/>
    </xf>
    <xf numFmtId="9" fontId="16" fillId="0" borderId="2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10" fontId="15" fillId="0" borderId="30" xfId="0" applyNumberFormat="1" applyFont="1" applyBorder="1" applyAlignment="1">
      <alignment horizontal="center" vertical="center" wrapText="1"/>
    </xf>
    <xf numFmtId="9" fontId="15" fillId="2" borderId="30" xfId="3" applyFont="1" applyFill="1" applyBorder="1" applyAlignment="1">
      <alignment horizontal="center" vertical="center" wrapText="1"/>
    </xf>
    <xf numFmtId="9" fontId="16" fillId="0" borderId="30" xfId="0" applyNumberFormat="1" applyFont="1" applyBorder="1" applyAlignment="1">
      <alignment horizontal="center" vertical="center"/>
    </xf>
    <xf numFmtId="49" fontId="15" fillId="0" borderId="9" xfId="0" quotePrefix="1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10" fontId="15" fillId="0" borderId="9" xfId="0" applyNumberFormat="1" applyFont="1" applyBorder="1" applyAlignment="1">
      <alignment horizontal="center" vertical="center" wrapText="1"/>
    </xf>
    <xf numFmtId="9" fontId="16" fillId="0" borderId="9" xfId="0" applyNumberFormat="1" applyFont="1" applyBorder="1" applyAlignment="1">
      <alignment horizontal="center" vertical="center"/>
    </xf>
    <xf numFmtId="9" fontId="15" fillId="2" borderId="9" xfId="3" applyFont="1" applyFill="1" applyBorder="1" applyAlignment="1">
      <alignment horizontal="center" vertical="center" wrapText="1"/>
    </xf>
    <xf numFmtId="164" fontId="15" fillId="3" borderId="9" xfId="2" applyFont="1" applyFill="1" applyBorder="1" applyAlignment="1">
      <alignment horizontal="center" vertical="center"/>
    </xf>
    <xf numFmtId="9" fontId="15" fillId="0" borderId="9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49" fontId="15" fillId="0" borderId="9" xfId="0" quotePrefix="1" applyNumberFormat="1" applyFont="1" applyBorder="1" applyAlignment="1">
      <alignment horizontal="center" vertical="center"/>
    </xf>
    <xf numFmtId="10" fontId="15" fillId="2" borderId="34" xfId="3" applyNumberFormat="1" applyFont="1" applyFill="1" applyBorder="1" applyAlignment="1">
      <alignment horizontal="center" vertical="center" wrapText="1"/>
    </xf>
    <xf numFmtId="10" fontId="15" fillId="2" borderId="30" xfId="3" applyNumberFormat="1" applyFont="1" applyFill="1" applyBorder="1" applyAlignment="1">
      <alignment horizontal="center" vertical="center" wrapText="1"/>
    </xf>
    <xf numFmtId="10" fontId="15" fillId="2" borderId="9" xfId="3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right" vertical="center"/>
    </xf>
    <xf numFmtId="0" fontId="16" fillId="0" borderId="0" xfId="0" applyFont="1"/>
    <xf numFmtId="0" fontId="4" fillId="0" borderId="16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9" fontId="4" fillId="0" borderId="37" xfId="0" applyNumberFormat="1" applyFont="1" applyBorder="1" applyAlignment="1">
      <alignment horizontal="center" vertical="center" wrapText="1"/>
    </xf>
    <xf numFmtId="9" fontId="4" fillId="0" borderId="34" xfId="0" applyNumberFormat="1" applyFont="1" applyBorder="1" applyAlignment="1">
      <alignment horizontal="center" vertical="center" wrapText="1"/>
    </xf>
    <xf numFmtId="0" fontId="15" fillId="0" borderId="9" xfId="0" quotePrefix="1" applyFont="1" applyBorder="1" applyAlignment="1">
      <alignment horizontal="center" vertical="center" wrapText="1"/>
    </xf>
    <xf numFmtId="9" fontId="15" fillId="0" borderId="9" xfId="0" applyNumberFormat="1" applyFont="1" applyBorder="1" applyAlignment="1">
      <alignment horizontal="center" vertical="center" wrapText="1"/>
    </xf>
    <xf numFmtId="10" fontId="16" fillId="0" borderId="20" xfId="0" applyNumberFormat="1" applyFont="1" applyBorder="1" applyAlignment="1">
      <alignment horizontal="center" vertical="center"/>
    </xf>
    <xf numFmtId="1" fontId="16" fillId="0" borderId="20" xfId="0" applyNumberFormat="1" applyFont="1" applyBorder="1" applyAlignment="1">
      <alignment horizontal="center" vertical="center"/>
    </xf>
    <xf numFmtId="0" fontId="15" fillId="0" borderId="20" xfId="0" quotePrefix="1" applyFont="1" applyBorder="1" applyAlignment="1">
      <alignment horizontal="center" vertical="center" wrapText="1"/>
    </xf>
    <xf numFmtId="9" fontId="15" fillId="2" borderId="20" xfId="3" applyFont="1" applyFill="1" applyBorder="1" applyAlignment="1">
      <alignment horizontal="center" vertical="center" wrapText="1"/>
    </xf>
    <xf numFmtId="164" fontId="16" fillId="3" borderId="20" xfId="2" applyFont="1" applyFill="1" applyBorder="1" applyAlignment="1">
      <alignment horizontal="center" vertical="center"/>
    </xf>
    <xf numFmtId="164" fontId="16" fillId="2" borderId="9" xfId="2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164" fontId="15" fillId="2" borderId="24" xfId="2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9" fontId="16" fillId="0" borderId="9" xfId="0" applyNumberFormat="1" applyFont="1" applyBorder="1" applyAlignment="1">
      <alignment horizontal="center" vertical="center"/>
    </xf>
    <xf numFmtId="10" fontId="16" fillId="0" borderId="9" xfId="0" applyNumberFormat="1" applyFont="1" applyBorder="1" applyAlignment="1">
      <alignment horizontal="center" vertical="center"/>
    </xf>
    <xf numFmtId="9" fontId="16" fillId="0" borderId="0" xfId="0" applyNumberFormat="1" applyFont="1" applyAlignment="1">
      <alignment horizontal="center" vertical="center"/>
    </xf>
    <xf numFmtId="1" fontId="16" fillId="0" borderId="25" xfId="0" applyNumberFormat="1" applyFont="1" applyBorder="1" applyAlignment="1">
      <alignment horizontal="center" vertical="center"/>
    </xf>
    <xf numFmtId="0" fontId="15" fillId="0" borderId="25" xfId="0" quotePrefix="1" applyFont="1" applyBorder="1" applyAlignment="1">
      <alignment horizontal="center" vertical="center" wrapText="1"/>
    </xf>
    <xf numFmtId="164" fontId="16" fillId="3" borderId="25" xfId="2" applyFont="1" applyFill="1" applyBorder="1" applyAlignment="1">
      <alignment horizontal="center" vertical="center"/>
    </xf>
    <xf numFmtId="0" fontId="15" fillId="0" borderId="30" xfId="0" quotePrefix="1" applyFont="1" applyBorder="1" applyAlignment="1">
      <alignment horizontal="center" vertical="center" wrapText="1"/>
    </xf>
    <xf numFmtId="1" fontId="16" fillId="0" borderId="30" xfId="0" applyNumberFormat="1" applyFont="1" applyBorder="1" applyAlignment="1">
      <alignment horizontal="center" vertical="center"/>
    </xf>
    <xf numFmtId="0" fontId="15" fillId="0" borderId="9" xfId="0" quotePrefix="1" applyFont="1" applyBorder="1" applyAlignment="1">
      <alignment horizontal="center" vertical="center" wrapText="1"/>
    </xf>
    <xf numFmtId="164" fontId="16" fillId="3" borderId="30" xfId="2" applyFont="1" applyFill="1" applyBorder="1" applyAlignment="1">
      <alignment horizontal="center" vertical="center"/>
    </xf>
    <xf numFmtId="10" fontId="16" fillId="0" borderId="9" xfId="0" applyNumberFormat="1" applyFont="1" applyBorder="1" applyAlignment="1">
      <alignment vertical="center"/>
    </xf>
    <xf numFmtId="9" fontId="16" fillId="0" borderId="9" xfId="0" applyNumberFormat="1" applyFont="1" applyBorder="1" applyAlignment="1">
      <alignment vertical="center"/>
    </xf>
    <xf numFmtId="0" fontId="16" fillId="0" borderId="9" xfId="0" applyFont="1" applyBorder="1"/>
    <xf numFmtId="0" fontId="16" fillId="0" borderId="7" xfId="0" applyFont="1" applyBorder="1"/>
    <xf numFmtId="0" fontId="11" fillId="3" borderId="38" xfId="0" applyFont="1" applyFill="1" applyBorder="1" applyAlignment="1" applyProtection="1">
      <alignment horizontal="center" vertical="center" wrapText="1"/>
      <protection hidden="1"/>
    </xf>
    <xf numFmtId="0" fontId="4" fillId="0" borderId="15" xfId="0" applyFont="1" applyBorder="1" applyAlignment="1">
      <alignment horizontal="center" vertical="center" wrapText="1"/>
    </xf>
    <xf numFmtId="0" fontId="11" fillId="3" borderId="39" xfId="0" applyFont="1" applyFill="1" applyBorder="1" applyAlignment="1" applyProtection="1">
      <alignment horizontal="center" vertical="center" wrapText="1"/>
      <protection hidden="1"/>
    </xf>
    <xf numFmtId="0" fontId="14" fillId="0" borderId="37" xfId="0" applyFont="1" applyBorder="1" applyAlignment="1">
      <alignment horizontal="center" vertical="center" wrapText="1"/>
    </xf>
    <xf numFmtId="0" fontId="11" fillId="3" borderId="40" xfId="0" applyFont="1" applyFill="1" applyBorder="1" applyAlignment="1" applyProtection="1">
      <alignment horizontal="center" vertical="center" wrapText="1"/>
      <protection hidden="1"/>
    </xf>
    <xf numFmtId="1" fontId="15" fillId="0" borderId="20" xfId="0" applyNumberFormat="1" applyFont="1" applyBorder="1" applyAlignment="1">
      <alignment horizontal="center" vertical="center" textRotation="90" wrapText="1"/>
    </xf>
    <xf numFmtId="10" fontId="15" fillId="0" borderId="20" xfId="0" applyNumberFormat="1" applyFont="1" applyBorder="1" applyAlignment="1">
      <alignment horizontal="center" vertical="center" wrapText="1"/>
    </xf>
    <xf numFmtId="168" fontId="16" fillId="0" borderId="9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164" fontId="15" fillId="2" borderId="30" xfId="2" applyFont="1" applyFill="1" applyBorder="1" applyAlignment="1">
      <alignment horizontal="center" vertical="center" wrapText="1"/>
    </xf>
    <xf numFmtId="9" fontId="16" fillId="0" borderId="30" xfId="0" applyNumberFormat="1" applyFont="1" applyBorder="1" applyAlignment="1">
      <alignment vertical="center"/>
    </xf>
    <xf numFmtId="10" fontId="16" fillId="0" borderId="30" xfId="0" applyNumberFormat="1" applyFont="1" applyBorder="1" applyAlignment="1">
      <alignment vertical="center"/>
    </xf>
    <xf numFmtId="9" fontId="16" fillId="0" borderId="30" xfId="0" applyNumberFormat="1" applyFont="1" applyBorder="1" applyAlignment="1">
      <alignment horizontal="center" vertical="center"/>
    </xf>
    <xf numFmtId="9" fontId="15" fillId="0" borderId="30" xfId="0" applyNumberFormat="1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166" fontId="16" fillId="0" borderId="0" xfId="0" applyNumberFormat="1" applyFont="1"/>
    <xf numFmtId="9" fontId="16" fillId="0" borderId="0" xfId="0" applyNumberFormat="1" applyFont="1"/>
    <xf numFmtId="1" fontId="15" fillId="0" borderId="25" xfId="0" applyNumberFormat="1" applyFont="1" applyBorder="1" applyAlignment="1">
      <alignment horizontal="center" vertical="center" textRotation="90" wrapText="1"/>
    </xf>
    <xf numFmtId="169" fontId="16" fillId="0" borderId="0" xfId="0" applyNumberFormat="1" applyFont="1" applyAlignment="1">
      <alignment horizontal="center" vertical="center"/>
    </xf>
    <xf numFmtId="0" fontId="15" fillId="0" borderId="34" xfId="0" quotePrefix="1" applyFont="1" applyBorder="1" applyAlignment="1">
      <alignment horizontal="center" vertical="center" wrapText="1"/>
    </xf>
    <xf numFmtId="167" fontId="15" fillId="2" borderId="9" xfId="3" applyNumberFormat="1" applyFont="1" applyFill="1" applyBorder="1" applyAlignment="1">
      <alignment horizontal="center" vertical="center" wrapText="1"/>
    </xf>
    <xf numFmtId="10" fontId="15" fillId="0" borderId="34" xfId="0" applyNumberFormat="1" applyFont="1" applyBorder="1" applyAlignment="1">
      <alignment horizontal="center" vertical="center"/>
    </xf>
    <xf numFmtId="167" fontId="15" fillId="2" borderId="34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167" fontId="16" fillId="0" borderId="0" xfId="0" applyNumberFormat="1" applyFont="1"/>
    <xf numFmtId="10" fontId="15" fillId="0" borderId="25" xfId="0" applyNumberFormat="1" applyFont="1" applyBorder="1" applyAlignment="1">
      <alignment horizontal="center" vertical="center"/>
    </xf>
    <xf numFmtId="167" fontId="15" fillId="2" borderId="25" xfId="0" applyNumberFormat="1" applyFont="1" applyFill="1" applyBorder="1" applyAlignment="1">
      <alignment horizontal="center" vertical="center"/>
    </xf>
    <xf numFmtId="167" fontId="15" fillId="2" borderId="9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top" wrapText="1"/>
    </xf>
    <xf numFmtId="9" fontId="15" fillId="0" borderId="9" xfId="0" applyNumberFormat="1" applyFont="1" applyBorder="1" applyAlignment="1">
      <alignment horizontal="left" vertical="center" wrapText="1"/>
    </xf>
    <xf numFmtId="9" fontId="15" fillId="0" borderId="9" xfId="0" applyNumberFormat="1" applyFont="1" applyBorder="1" applyAlignment="1">
      <alignment horizontal="left" vertical="top" wrapText="1"/>
    </xf>
    <xf numFmtId="10" fontId="15" fillId="2" borderId="34" xfId="0" applyNumberFormat="1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/>
    </xf>
    <xf numFmtId="10" fontId="15" fillId="2" borderId="30" xfId="0" applyNumberFormat="1" applyFont="1" applyFill="1" applyBorder="1" applyAlignment="1">
      <alignment horizontal="center" vertical="center"/>
    </xf>
    <xf numFmtId="0" fontId="16" fillId="0" borderId="33" xfId="0" applyFont="1" applyBorder="1" applyAlignment="1">
      <alignment horizontal="center"/>
    </xf>
    <xf numFmtId="10" fontId="15" fillId="0" borderId="30" xfId="0" applyNumberFormat="1" applyFont="1" applyBorder="1" applyAlignment="1">
      <alignment horizontal="center" vertical="center"/>
    </xf>
    <xf numFmtId="10" fontId="15" fillId="0" borderId="9" xfId="0" applyNumberFormat="1" applyFont="1" applyBorder="1" applyAlignment="1">
      <alignment horizontal="center" vertical="center"/>
    </xf>
    <xf numFmtId="9" fontId="15" fillId="2" borderId="9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top"/>
    </xf>
    <xf numFmtId="9" fontId="15" fillId="2" borderId="34" xfId="0" applyNumberFormat="1" applyFont="1" applyFill="1" applyBorder="1" applyAlignment="1">
      <alignment horizontal="center" vertical="center"/>
    </xf>
    <xf numFmtId="9" fontId="15" fillId="2" borderId="30" xfId="0" applyNumberFormat="1" applyFont="1" applyFill="1" applyBorder="1" applyAlignment="1">
      <alignment horizontal="center" vertical="center"/>
    </xf>
    <xf numFmtId="10" fontId="15" fillId="2" borderId="9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9" fontId="15" fillId="0" borderId="34" xfId="0" applyNumberFormat="1" applyFont="1" applyBorder="1" applyAlignment="1">
      <alignment horizontal="center" vertical="center"/>
    </xf>
    <xf numFmtId="164" fontId="16" fillId="3" borderId="34" xfId="2" applyFont="1" applyFill="1" applyBorder="1" applyAlignment="1">
      <alignment horizontal="center" vertical="center"/>
    </xf>
    <xf numFmtId="1" fontId="15" fillId="0" borderId="30" xfId="0" applyNumberFormat="1" applyFont="1" applyBorder="1" applyAlignment="1">
      <alignment horizontal="center" vertical="center" textRotation="90" wrapText="1"/>
    </xf>
    <xf numFmtId="10" fontId="15" fillId="0" borderId="9" xfId="0" applyNumberFormat="1" applyFont="1" applyBorder="1" applyAlignment="1">
      <alignment horizontal="center" vertical="center"/>
    </xf>
    <xf numFmtId="0" fontId="15" fillId="0" borderId="20" xfId="0" quotePrefix="1" applyFont="1" applyBorder="1" applyAlignment="1">
      <alignment horizontal="center" vertical="center"/>
    </xf>
    <xf numFmtId="10" fontId="15" fillId="0" borderId="20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9" xfId="0" quotePrefix="1" applyFont="1" applyBorder="1" applyAlignment="1">
      <alignment horizontal="center" vertical="center"/>
    </xf>
    <xf numFmtId="10" fontId="18" fillId="2" borderId="9" xfId="0" applyNumberFormat="1" applyFont="1" applyFill="1" applyBorder="1" applyAlignment="1">
      <alignment horizontal="center" vertical="center"/>
    </xf>
    <xf numFmtId="165" fontId="15" fillId="0" borderId="9" xfId="2" applyNumberFormat="1" applyFont="1" applyFill="1" applyBorder="1" applyAlignment="1">
      <alignment horizontal="center" vertical="center" wrapText="1"/>
    </xf>
    <xf numFmtId="164" fontId="15" fillId="0" borderId="9" xfId="2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/>
    </xf>
    <xf numFmtId="0" fontId="15" fillId="0" borderId="25" xfId="0" quotePrefix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34" xfId="0" quotePrefix="1" applyFont="1" applyBorder="1" applyAlignment="1">
      <alignment horizontal="center" vertical="center"/>
    </xf>
    <xf numFmtId="10" fontId="18" fillId="2" borderId="34" xfId="0" applyNumberFormat="1" applyFont="1" applyFill="1" applyBorder="1" applyAlignment="1">
      <alignment horizontal="center" vertical="center"/>
    </xf>
    <xf numFmtId="0" fontId="15" fillId="0" borderId="30" xfId="0" quotePrefix="1" applyFont="1" applyBorder="1" applyAlignment="1">
      <alignment horizontal="center" vertical="center"/>
    </xf>
    <xf numFmtId="10" fontId="18" fillId="2" borderId="30" xfId="0" applyNumberFormat="1" applyFont="1" applyFill="1" applyBorder="1" applyAlignment="1">
      <alignment horizontal="center" vertical="center"/>
    </xf>
    <xf numFmtId="164" fontId="16" fillId="3" borderId="30" xfId="2" applyFont="1" applyFill="1" applyBorder="1" applyAlignment="1">
      <alignment horizontal="center" vertical="center"/>
    </xf>
    <xf numFmtId="0" fontId="15" fillId="0" borderId="5" xfId="0" quotePrefix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 textRotation="90" wrapText="1"/>
    </xf>
    <xf numFmtId="10" fontId="15" fillId="0" borderId="5" xfId="0" applyNumberFormat="1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0" fontId="15" fillId="0" borderId="5" xfId="0" applyNumberFormat="1" applyFont="1" applyBorder="1" applyAlignment="1">
      <alignment horizontal="center" vertical="center"/>
    </xf>
    <xf numFmtId="9" fontId="15" fillId="2" borderId="5" xfId="0" applyNumberFormat="1" applyFont="1" applyFill="1" applyBorder="1" applyAlignment="1">
      <alignment horizontal="center" vertical="center"/>
    </xf>
    <xf numFmtId="164" fontId="15" fillId="3" borderId="5" xfId="2" applyFont="1" applyFill="1" applyBorder="1" applyAlignment="1">
      <alignment horizontal="center" vertical="center"/>
    </xf>
    <xf numFmtId="165" fontId="15" fillId="0" borderId="5" xfId="2" applyNumberFormat="1" applyFont="1" applyFill="1" applyBorder="1" applyAlignment="1">
      <alignment horizontal="center" vertical="center" wrapText="1"/>
    </xf>
    <xf numFmtId="9" fontId="15" fillId="0" borderId="5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9" fontId="15" fillId="2" borderId="9" xfId="0" applyNumberFormat="1" applyFont="1" applyFill="1" applyBorder="1" applyAlignment="1">
      <alignment horizontal="center" vertical="center" wrapText="1"/>
    </xf>
    <xf numFmtId="10" fontId="16" fillId="0" borderId="9" xfId="0" applyNumberFormat="1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164" fontId="15" fillId="0" borderId="24" xfId="2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/>
    </xf>
    <xf numFmtId="9" fontId="15" fillId="0" borderId="34" xfId="0" applyNumberFormat="1" applyFont="1" applyBorder="1" applyAlignment="1">
      <alignment horizontal="center" vertical="center" wrapText="1"/>
    </xf>
    <xf numFmtId="10" fontId="15" fillId="0" borderId="34" xfId="0" applyNumberFormat="1" applyFont="1" applyBorder="1" applyAlignment="1">
      <alignment horizontal="center" vertical="center"/>
    </xf>
    <xf numFmtId="9" fontId="15" fillId="0" borderId="34" xfId="0" applyNumberFormat="1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0" fontId="16" fillId="0" borderId="34" xfId="0" applyNumberFormat="1" applyFont="1" applyBorder="1" applyAlignment="1">
      <alignment horizontal="center" vertical="center"/>
    </xf>
    <xf numFmtId="9" fontId="15" fillId="2" borderId="9" xfId="0" applyNumberFormat="1" applyFont="1" applyFill="1" applyBorder="1" applyAlignment="1">
      <alignment horizontal="center" vertical="center"/>
    </xf>
    <xf numFmtId="9" fontId="15" fillId="0" borderId="37" xfId="0" applyNumberFormat="1" applyFont="1" applyBorder="1" applyAlignment="1">
      <alignment horizontal="center" vertical="center"/>
    </xf>
    <xf numFmtId="9" fontId="15" fillId="0" borderId="35" xfId="0" applyNumberFormat="1" applyFont="1" applyBorder="1" applyAlignment="1">
      <alignment horizontal="center" vertical="center"/>
    </xf>
    <xf numFmtId="10" fontId="16" fillId="0" borderId="30" xfId="0" applyNumberFormat="1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165" fontId="15" fillId="2" borderId="24" xfId="2" applyNumberFormat="1" applyFont="1" applyFill="1" applyBorder="1" applyAlignment="1">
      <alignment horizontal="center" vertical="center" wrapText="1"/>
    </xf>
    <xf numFmtId="9" fontId="15" fillId="0" borderId="29" xfId="0" applyNumberFormat="1" applyFont="1" applyBorder="1" applyAlignment="1">
      <alignment horizontal="center" vertical="center"/>
    </xf>
    <xf numFmtId="9" fontId="15" fillId="0" borderId="28" xfId="0" applyNumberFormat="1" applyFont="1" applyBorder="1" applyAlignment="1">
      <alignment horizontal="center" vertical="center"/>
    </xf>
    <xf numFmtId="10" fontId="15" fillId="0" borderId="28" xfId="0" applyNumberFormat="1" applyFont="1" applyBorder="1" applyAlignment="1">
      <alignment horizontal="center" vertical="center"/>
    </xf>
    <xf numFmtId="9" fontId="15" fillId="0" borderId="42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5" fillId="0" borderId="43" xfId="0" quotePrefix="1" applyFont="1" applyBorder="1" applyAlignment="1">
      <alignment horizontal="center" vertical="center" wrapText="1"/>
    </xf>
    <xf numFmtId="1" fontId="15" fillId="0" borderId="20" xfId="0" quotePrefix="1" applyNumberFormat="1" applyFont="1" applyBorder="1" applyAlignment="1">
      <alignment horizontal="center" vertical="center" textRotation="90" wrapText="1"/>
    </xf>
    <xf numFmtId="164" fontId="15" fillId="2" borderId="18" xfId="2" applyFont="1" applyFill="1" applyBorder="1" applyAlignment="1">
      <alignment horizontal="center" vertical="center" wrapText="1"/>
    </xf>
    <xf numFmtId="9" fontId="16" fillId="0" borderId="5" xfId="0" applyNumberFormat="1" applyFont="1" applyBorder="1" applyAlignment="1">
      <alignment horizontal="center" vertical="center"/>
    </xf>
    <xf numFmtId="0" fontId="15" fillId="0" borderId="44" xfId="0" quotePrefix="1" applyFont="1" applyBorder="1" applyAlignment="1">
      <alignment horizontal="center" vertical="center" wrapText="1"/>
    </xf>
    <xf numFmtId="1" fontId="15" fillId="0" borderId="25" xfId="0" quotePrefix="1" applyNumberFormat="1" applyFont="1" applyBorder="1" applyAlignment="1">
      <alignment horizontal="center" vertical="center" textRotation="90" wrapText="1"/>
    </xf>
    <xf numFmtId="170" fontId="16" fillId="0" borderId="34" xfId="0" applyNumberFormat="1" applyFont="1" applyBorder="1" applyAlignment="1">
      <alignment horizontal="center" vertical="center"/>
    </xf>
    <xf numFmtId="10" fontId="15" fillId="2" borderId="34" xfId="0" applyNumberFormat="1" applyFont="1" applyFill="1" applyBorder="1" applyAlignment="1" applyProtection="1">
      <alignment horizontal="center" vertical="center"/>
      <protection hidden="1"/>
    </xf>
    <xf numFmtId="0" fontId="15" fillId="2" borderId="34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10" fontId="16" fillId="2" borderId="34" xfId="0" applyNumberFormat="1" applyFont="1" applyFill="1" applyBorder="1" applyAlignment="1">
      <alignment horizontal="center" vertical="center"/>
    </xf>
    <xf numFmtId="9" fontId="16" fillId="2" borderId="34" xfId="0" applyNumberFormat="1" applyFont="1" applyFill="1" applyBorder="1" applyAlignment="1">
      <alignment horizontal="center" vertical="center"/>
    </xf>
    <xf numFmtId="10" fontId="16" fillId="0" borderId="25" xfId="0" applyNumberFormat="1" applyFont="1" applyBorder="1" applyAlignment="1">
      <alignment horizontal="center" vertical="center"/>
    </xf>
    <xf numFmtId="170" fontId="16" fillId="0" borderId="25" xfId="0" applyNumberFormat="1" applyFont="1" applyBorder="1" applyAlignment="1">
      <alignment horizontal="center" vertical="center"/>
    </xf>
    <xf numFmtId="10" fontId="15" fillId="2" borderId="30" xfId="0" applyNumberFormat="1" applyFont="1" applyFill="1" applyBorder="1" applyAlignment="1" applyProtection="1">
      <alignment horizontal="center" vertical="center"/>
      <protection hidden="1"/>
    </xf>
    <xf numFmtId="0" fontId="15" fillId="2" borderId="30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/>
    </xf>
    <xf numFmtId="9" fontId="15" fillId="0" borderId="30" xfId="0" applyNumberFormat="1" applyFont="1" applyBorder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0" fontId="16" fillId="2" borderId="30" xfId="0" applyNumberFormat="1" applyFont="1" applyFill="1" applyBorder="1" applyAlignment="1">
      <alignment horizontal="center" vertical="center"/>
    </xf>
    <xf numFmtId="9" fontId="16" fillId="2" borderId="30" xfId="0" applyNumberFormat="1" applyFont="1" applyFill="1" applyBorder="1" applyAlignment="1">
      <alignment horizontal="center" vertical="center"/>
    </xf>
    <xf numFmtId="10" fontId="16" fillId="2" borderId="9" xfId="0" applyNumberFormat="1" applyFont="1" applyFill="1" applyBorder="1" applyAlignment="1">
      <alignment horizontal="center" vertical="center"/>
    </xf>
    <xf numFmtId="10" fontId="15" fillId="2" borderId="9" xfId="0" applyNumberFormat="1" applyFont="1" applyFill="1" applyBorder="1" applyAlignment="1" applyProtection="1">
      <alignment horizontal="center" vertical="center"/>
      <protection hidden="1"/>
    </xf>
    <xf numFmtId="0" fontId="19" fillId="0" borderId="9" xfId="0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right" vertical="center"/>
    </xf>
    <xf numFmtId="4" fontId="2" fillId="0" borderId="24" xfId="0" applyNumberFormat="1" applyFont="1" applyBorder="1" applyAlignment="1">
      <alignment horizontal="right" vertical="center"/>
    </xf>
    <xf numFmtId="10" fontId="15" fillId="2" borderId="25" xfId="0" applyNumberFormat="1" applyFont="1" applyFill="1" applyBorder="1" applyAlignment="1" applyProtection="1">
      <alignment horizontal="center" vertical="center"/>
      <protection hidden="1"/>
    </xf>
    <xf numFmtId="0" fontId="15" fillId="2" borderId="25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/>
    </xf>
    <xf numFmtId="9" fontId="15" fillId="2" borderId="25" xfId="0" applyNumberFormat="1" applyFont="1" applyFill="1" applyBorder="1" applyAlignment="1">
      <alignment horizontal="center" vertical="center"/>
    </xf>
    <xf numFmtId="10" fontId="15" fillId="2" borderId="25" xfId="0" applyNumberFormat="1" applyFont="1" applyFill="1" applyBorder="1" applyAlignment="1">
      <alignment horizontal="center" vertical="center"/>
    </xf>
    <xf numFmtId="9" fontId="15" fillId="0" borderId="25" xfId="0" applyNumberFormat="1" applyFont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165" fontId="18" fillId="0" borderId="9" xfId="2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64" fontId="18" fillId="0" borderId="9" xfId="2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/>
    </xf>
    <xf numFmtId="170" fontId="16" fillId="0" borderId="30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165" fontId="18" fillId="0" borderId="34" xfId="2" applyNumberFormat="1" applyFont="1" applyFill="1" applyBorder="1" applyAlignment="1">
      <alignment horizontal="center" vertical="center" wrapText="1"/>
    </xf>
    <xf numFmtId="164" fontId="18" fillId="0" borderId="34" xfId="2" applyFont="1" applyFill="1" applyBorder="1" applyAlignment="1">
      <alignment horizontal="center" vertical="center" wrapText="1"/>
    </xf>
    <xf numFmtId="164" fontId="15" fillId="0" borderId="45" xfId="2" applyFont="1" applyFill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9" fontId="15" fillId="0" borderId="25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10" fontId="16" fillId="0" borderId="34" xfId="0" applyNumberFormat="1" applyFont="1" applyBorder="1" applyAlignment="1">
      <alignment horizontal="left" vertical="center"/>
    </xf>
    <xf numFmtId="9" fontId="18" fillId="2" borderId="34" xfId="0" applyNumberFormat="1" applyFont="1" applyFill="1" applyBorder="1" applyAlignment="1" applyProtection="1">
      <alignment horizontal="center" vertical="center"/>
      <protection hidden="1"/>
    </xf>
    <xf numFmtId="164" fontId="15" fillId="3" borderId="45" xfId="2" applyFont="1" applyFill="1" applyBorder="1" applyAlignment="1">
      <alignment horizontal="center" vertical="center"/>
    </xf>
    <xf numFmtId="4" fontId="18" fillId="0" borderId="9" xfId="0" applyNumberFormat="1" applyFont="1" applyBorder="1" applyAlignment="1">
      <alignment horizontal="right" vertical="center"/>
    </xf>
    <xf numFmtId="4" fontId="19" fillId="0" borderId="9" xfId="0" applyNumberFormat="1" applyFont="1" applyBorder="1" applyAlignment="1">
      <alignment horizontal="right" vertical="center"/>
    </xf>
    <xf numFmtId="0" fontId="16" fillId="0" borderId="37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25" xfId="0" applyFont="1" applyBorder="1" applyAlignment="1">
      <alignment horizontal="left" vertical="center"/>
    </xf>
    <xf numFmtId="9" fontId="18" fillId="2" borderId="25" xfId="0" applyNumberFormat="1" applyFont="1" applyFill="1" applyBorder="1" applyAlignment="1" applyProtection="1">
      <alignment horizontal="center" vertical="center"/>
      <protection hidden="1"/>
    </xf>
    <xf numFmtId="164" fontId="15" fillId="3" borderId="39" xfId="2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9" fontId="15" fillId="0" borderId="47" xfId="0" applyNumberFormat="1" applyFont="1" applyBorder="1" applyAlignment="1">
      <alignment horizontal="center" vertical="center"/>
    </xf>
    <xf numFmtId="9" fontId="15" fillId="0" borderId="36" xfId="0" applyNumberFormat="1" applyFont="1" applyBorder="1" applyAlignment="1">
      <alignment horizontal="center" vertical="center"/>
    </xf>
    <xf numFmtId="10" fontId="15" fillId="2" borderId="9" xfId="0" applyNumberFormat="1" applyFont="1" applyFill="1" applyBorder="1" applyAlignment="1" applyProtection="1">
      <alignment horizontal="center" vertical="center"/>
      <protection hidden="1"/>
    </xf>
    <xf numFmtId="0" fontId="20" fillId="0" borderId="34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1" fillId="0" borderId="0" xfId="0" applyFont="1"/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9" fontId="4" fillId="2" borderId="14" xfId="0" applyNumberFormat="1" applyFont="1" applyFill="1" applyBorder="1" applyAlignment="1">
      <alignment horizontal="center" vertical="center" wrapText="1"/>
    </xf>
    <xf numFmtId="9" fontId="16" fillId="2" borderId="20" xfId="0" applyNumberFormat="1" applyFont="1" applyFill="1" applyBorder="1" applyAlignment="1">
      <alignment horizontal="center" vertical="center"/>
    </xf>
    <xf numFmtId="9" fontId="16" fillId="2" borderId="25" xfId="0" applyNumberFormat="1" applyFont="1" applyFill="1" applyBorder="1" applyAlignment="1">
      <alignment horizontal="center" vertical="center"/>
    </xf>
    <xf numFmtId="9" fontId="16" fillId="2" borderId="9" xfId="0" applyNumberFormat="1" applyFont="1" applyFill="1" applyBorder="1" applyAlignment="1">
      <alignment horizontal="center" vertical="center"/>
    </xf>
    <xf numFmtId="9" fontId="4" fillId="2" borderId="34" xfId="0" applyNumberFormat="1" applyFont="1" applyFill="1" applyBorder="1" applyAlignment="1">
      <alignment horizontal="center" vertical="center" wrapText="1"/>
    </xf>
    <xf numFmtId="9" fontId="16" fillId="2" borderId="9" xfId="0" applyNumberFormat="1" applyFont="1" applyFill="1" applyBorder="1" applyAlignment="1">
      <alignment horizontal="center" vertical="center"/>
    </xf>
    <xf numFmtId="9" fontId="16" fillId="2" borderId="30" xfId="0" applyNumberFormat="1" applyFont="1" applyFill="1" applyBorder="1" applyAlignment="1">
      <alignment horizontal="center" vertical="center"/>
    </xf>
    <xf numFmtId="9" fontId="15" fillId="2" borderId="34" xfId="0" applyNumberFormat="1" applyFont="1" applyFill="1" applyBorder="1" applyAlignment="1">
      <alignment horizontal="center" vertical="center" wrapText="1"/>
    </xf>
    <xf numFmtId="9" fontId="15" fillId="2" borderId="30" xfId="0" applyNumberFormat="1" applyFont="1" applyFill="1" applyBorder="1" applyAlignment="1">
      <alignment horizontal="center" vertical="center" wrapText="1"/>
    </xf>
    <xf numFmtId="9" fontId="16" fillId="2" borderId="9" xfId="0" applyNumberFormat="1" applyFont="1" applyFill="1" applyBorder="1" applyAlignment="1">
      <alignment vertical="center"/>
    </xf>
    <xf numFmtId="0" fontId="15" fillId="2" borderId="3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9" fontId="15" fillId="2" borderId="34" xfId="0" applyNumberFormat="1" applyFont="1" applyFill="1" applyBorder="1" applyAlignment="1">
      <alignment horizontal="center" vertical="center"/>
    </xf>
    <xf numFmtId="9" fontId="15" fillId="2" borderId="28" xfId="0" applyNumberFormat="1" applyFont="1" applyFill="1" applyBorder="1" applyAlignment="1">
      <alignment horizontal="center" vertical="center"/>
    </xf>
    <xf numFmtId="9" fontId="16" fillId="2" borderId="5" xfId="0" applyNumberFormat="1" applyFont="1" applyFill="1" applyBorder="1" applyAlignment="1">
      <alignment horizontal="center" vertical="center"/>
    </xf>
    <xf numFmtId="9" fontId="15" fillId="2" borderId="25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0" fillId="2" borderId="0" xfId="0" applyFill="1"/>
    <xf numFmtId="9" fontId="15" fillId="2" borderId="20" xfId="0" applyNumberFormat="1" applyFont="1" applyFill="1" applyBorder="1" applyAlignment="1">
      <alignment horizontal="center" vertical="center" wrapText="1"/>
    </xf>
    <xf numFmtId="9" fontId="15" fillId="2" borderId="25" xfId="0" applyNumberFormat="1" applyFont="1" applyFill="1" applyBorder="1" applyAlignment="1">
      <alignment horizontal="center" vertical="center" wrapText="1"/>
    </xf>
    <xf numFmtId="9" fontId="15" fillId="2" borderId="30" xfId="0" applyNumberFormat="1" applyFont="1" applyFill="1" applyBorder="1" applyAlignment="1">
      <alignment horizontal="center" vertical="center" wrapText="1"/>
    </xf>
    <xf numFmtId="9" fontId="15" fillId="2" borderId="9" xfId="0" applyNumberFormat="1" applyFont="1" applyFill="1" applyBorder="1" applyAlignment="1">
      <alignment horizontal="left" vertical="top" wrapText="1"/>
    </xf>
    <xf numFmtId="9" fontId="15" fillId="2" borderId="9" xfId="0" applyNumberFormat="1" applyFont="1" applyFill="1" applyBorder="1" applyAlignment="1">
      <alignment horizontal="left" vertical="center" wrapText="1"/>
    </xf>
    <xf numFmtId="0" fontId="15" fillId="2" borderId="34" xfId="0" applyFont="1" applyFill="1" applyBorder="1" applyAlignment="1">
      <alignment horizontal="center" vertical="center"/>
    </xf>
    <xf numFmtId="9" fontId="15" fillId="2" borderId="34" xfId="0" applyNumberFormat="1" applyFont="1" applyFill="1" applyBorder="1" applyAlignment="1">
      <alignment horizontal="center" vertical="center" wrapText="1"/>
    </xf>
    <xf numFmtId="165" fontId="21" fillId="2" borderId="0" xfId="0" applyNumberFormat="1" applyFont="1" applyFill="1" applyAlignment="1">
      <alignment horizontal="center" vertical="center"/>
    </xf>
    <xf numFmtId="0" fontId="15" fillId="0" borderId="20" xfId="0" applyFont="1" applyBorder="1" applyAlignment="1">
      <alignment horizontal="justify" vertical="center" wrapText="1"/>
    </xf>
    <xf numFmtId="0" fontId="15" fillId="0" borderId="30" xfId="0" applyFont="1" applyBorder="1" applyAlignment="1">
      <alignment horizontal="justify" vertical="center" wrapText="1"/>
    </xf>
    <xf numFmtId="0" fontId="15" fillId="0" borderId="34" xfId="0" applyFont="1" applyBorder="1" applyAlignment="1">
      <alignment horizontal="justify" vertical="center" wrapText="1"/>
    </xf>
    <xf numFmtId="0" fontId="15" fillId="0" borderId="25" xfId="0" applyFont="1" applyBorder="1" applyAlignment="1">
      <alignment horizontal="justify" vertical="center" wrapText="1"/>
    </xf>
    <xf numFmtId="0" fontId="15" fillId="0" borderId="9" xfId="0" applyFont="1" applyBorder="1" applyAlignment="1">
      <alignment horizontal="justify" vertical="center" wrapText="1"/>
    </xf>
    <xf numFmtId="3" fontId="15" fillId="0" borderId="34" xfId="0" applyNumberFormat="1" applyFont="1" applyBorder="1" applyAlignment="1">
      <alignment horizontal="justify" vertical="center" wrapText="1"/>
    </xf>
    <xf numFmtId="3" fontId="15" fillId="0" borderId="30" xfId="0" applyNumberFormat="1" applyFont="1" applyBorder="1" applyAlignment="1">
      <alignment horizontal="justify" vertical="center" wrapText="1"/>
    </xf>
    <xf numFmtId="3" fontId="15" fillId="0" borderId="9" xfId="0" applyNumberFormat="1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34" xfId="0" applyFont="1" applyBorder="1" applyAlignment="1">
      <alignment horizontal="justify" vertical="center" wrapText="1"/>
    </xf>
  </cellXfs>
  <cellStyles count="4">
    <cellStyle name="Moneda 10" xfId="2" xr:uid="{0DB7B2D9-F55F-4782-AD3C-50EC1F221DEE}"/>
    <cellStyle name="Normal" xfId="0" builtinId="0"/>
    <cellStyle name="Porcentaje" xfId="1" builtinId="5"/>
    <cellStyle name="Porcentaje 4" xfId="3" xr:uid="{DC26F483-3720-4DD7-8C7B-775F9B1BB4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292360</xdr:colOff>
      <xdr:row>0</xdr:row>
      <xdr:rowOff>66482</xdr:rowOff>
    </xdr:from>
    <xdr:to>
      <xdr:col>1</xdr:col>
      <xdr:colOff>400050</xdr:colOff>
      <xdr:row>2</xdr:row>
      <xdr:rowOff>328677</xdr:rowOff>
    </xdr:to>
    <xdr:pic>
      <xdr:nvPicPr>
        <xdr:cNvPr id="2" name="1 Imagen" descr="Descripción: D:\ESCUDO ITAGUI.png">
          <a:extLst>
            <a:ext uri="{FF2B5EF4-FFF2-40B4-BE49-F238E27FC236}">
              <a16:creationId xmlns:a16="http://schemas.microsoft.com/office/drawing/2014/main" id="{868AA1B2-5150-4E54-A15B-BECEF01D3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360" y="66482"/>
          <a:ext cx="869690" cy="1138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%20CON%20PLATA%20SE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uario_43828196\Desktop\BORAR\Plan_Acci&#243;n_2Semestre_2024.xlsx" TargetMode="External"/><Relationship Id="rId1" Type="http://schemas.openxmlformats.org/officeDocument/2006/relationships/externalLinkPath" Target="BORAR/Plan_Acci&#243;n_2Semestre_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8-AGOSTO%202024/Plan_Acci&#243;n_2Semestre%202024%20xxxxxxxx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.2\sigi\1.%20DIRECCIONAMIENTO%20ESTRAT&#201;GICO\Formatos\FO-DE-04%20Informe%20%20de%20Seguimiento%20al%20Plan%20de%20Acc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01\Seguimiento_PDT_SPI\Usuario_43828196\Desktop\HOMOLOGACI&#211;N%20JUNIO%2012\FO-DE-03%20Plan%20de%20Acc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 X FUENTE"/>
      <sheetName val="PLAN DE ACCION 2024"/>
      <sheetName val="CONSOLIDADO "/>
      <sheetName val="CONSOLIDADO PARA EL PLA"/>
      <sheetName val="PLAN DE ACCIÓN"/>
      <sheetName val="PLAN DE ACCIÓN "/>
      <sheetName val="PLAN DE ACCIÓN FINAL"/>
      <sheetName val="JULIO 1"/>
      <sheetName val="PESOS%"/>
      <sheetName val="JULIO 2"/>
      <sheetName val="AGOSTO "/>
      <sheetName val="SEPTIEMBRE"/>
      <sheetName val="INDICATIVO"/>
      <sheetName val="AVANCE"/>
      <sheetName val="AVANCE2"/>
      <sheetName val="PRESUPUESTO"/>
      <sheetName val="MODI_PLAN_ACCIÓN"/>
      <sheetName val="Hoja2"/>
      <sheetName val="Hoja1"/>
      <sheetName val="PRESUPUESTO C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9">
          <cell r="I9">
            <v>0</v>
          </cell>
        </row>
        <row r="12">
          <cell r="I12">
            <v>34564281.560000002</v>
          </cell>
        </row>
        <row r="15">
          <cell r="I15">
            <v>100000</v>
          </cell>
        </row>
        <row r="18">
          <cell r="I18">
            <v>300274535</v>
          </cell>
        </row>
        <row r="21">
          <cell r="I21">
            <v>93739115</v>
          </cell>
        </row>
        <row r="24">
          <cell r="I24">
            <v>1452774</v>
          </cell>
        </row>
        <row r="27">
          <cell r="I27">
            <v>61241268</v>
          </cell>
        </row>
        <row r="30">
          <cell r="I30">
            <v>1100000</v>
          </cell>
        </row>
        <row r="33">
          <cell r="I33">
            <v>113623013</v>
          </cell>
        </row>
        <row r="36">
          <cell r="I36">
            <v>200000</v>
          </cell>
        </row>
        <row r="39">
          <cell r="I39">
            <v>6043628</v>
          </cell>
        </row>
        <row r="42">
          <cell r="I42">
            <v>57774160</v>
          </cell>
        </row>
        <row r="45">
          <cell r="I45">
            <v>8400000</v>
          </cell>
        </row>
        <row r="48">
          <cell r="I48">
            <v>262806316</v>
          </cell>
        </row>
        <row r="51">
          <cell r="I51">
            <v>62707717</v>
          </cell>
        </row>
        <row r="58">
          <cell r="I58">
            <v>100000</v>
          </cell>
        </row>
        <row r="61">
          <cell r="I61">
            <v>382096715.57999998</v>
          </cell>
        </row>
        <row r="64">
          <cell r="I64">
            <v>3392406</v>
          </cell>
        </row>
        <row r="67">
          <cell r="I67">
            <v>64933955</v>
          </cell>
        </row>
        <row r="70">
          <cell r="I70">
            <v>16233488</v>
          </cell>
        </row>
        <row r="73">
          <cell r="I73">
            <v>178857</v>
          </cell>
        </row>
        <row r="76">
          <cell r="I76">
            <v>100000</v>
          </cell>
        </row>
        <row r="81">
          <cell r="I81">
            <v>199449950</v>
          </cell>
        </row>
        <row r="84">
          <cell r="I84">
            <v>2805267</v>
          </cell>
        </row>
        <row r="87">
          <cell r="I87">
            <v>126789384.75</v>
          </cell>
        </row>
        <row r="90">
          <cell r="I90">
            <v>100000</v>
          </cell>
        </row>
        <row r="93">
          <cell r="I93">
            <v>103230745</v>
          </cell>
        </row>
        <row r="96">
          <cell r="I96">
            <v>37978566</v>
          </cell>
        </row>
        <row r="99">
          <cell r="I99">
            <v>100000</v>
          </cell>
        </row>
        <row r="102">
          <cell r="I102">
            <v>43544874</v>
          </cell>
        </row>
        <row r="108">
          <cell r="I108">
            <v>15900000</v>
          </cell>
        </row>
        <row r="111">
          <cell r="I111">
            <v>104729101</v>
          </cell>
        </row>
        <row r="114">
          <cell r="I114">
            <v>5260841</v>
          </cell>
        </row>
        <row r="117">
          <cell r="I117">
            <v>180633935</v>
          </cell>
        </row>
        <row r="120">
          <cell r="I120">
            <v>30000000</v>
          </cell>
        </row>
        <row r="123">
          <cell r="I123">
            <v>42897765</v>
          </cell>
        </row>
        <row r="126">
          <cell r="I126">
            <v>160029728</v>
          </cell>
        </row>
        <row r="129">
          <cell r="I129">
            <v>80000000</v>
          </cell>
        </row>
        <row r="132">
          <cell r="I132">
            <v>12100000</v>
          </cell>
        </row>
        <row r="135">
          <cell r="I135">
            <v>3500000</v>
          </cell>
        </row>
        <row r="138">
          <cell r="I138">
            <v>33035890</v>
          </cell>
        </row>
        <row r="141">
          <cell r="I141">
            <v>200100000</v>
          </cell>
        </row>
        <row r="144">
          <cell r="I144">
            <v>132451544</v>
          </cell>
        </row>
        <row r="150">
          <cell r="I150">
            <v>20348456.400794238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 X FUENTE"/>
      <sheetName val="PLAN DE ACCION 2024"/>
      <sheetName val="CONSOLIDADO "/>
      <sheetName val="CONSOLIDADO PARA EL PLA"/>
      <sheetName val="PLAN DE ACCIÓN"/>
      <sheetName val="PLAN DE ACCIÓN "/>
      <sheetName val="PLAN DE ACCIÓN FINAL"/>
      <sheetName val="JULIO 1"/>
      <sheetName val="PESOS%"/>
      <sheetName val="JULIO 2"/>
      <sheetName val="AGOSTO "/>
      <sheetName val="SEPTIEMBRE"/>
      <sheetName val="OCTUBRE"/>
      <sheetName val="INDICATIVO"/>
      <sheetName val="AVANCE"/>
      <sheetName val="AVANCE2"/>
      <sheetName val="PRESUPUESTO"/>
      <sheetName val="MODI_PLAN_ACCIÓN"/>
      <sheetName val="Hoja2"/>
      <sheetName val="Hoja1"/>
      <sheetName val="PRESUPUESTO C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55">
          <cell r="I155">
            <v>100000</v>
          </cell>
        </row>
        <row r="158">
          <cell r="I158">
            <v>111375721</v>
          </cell>
        </row>
        <row r="161">
          <cell r="I161">
            <v>100000</v>
          </cell>
        </row>
        <row r="164">
          <cell r="I164">
            <v>48724279</v>
          </cell>
        </row>
        <row r="167">
          <cell r="I167">
            <v>34193976</v>
          </cell>
        </row>
        <row r="170">
          <cell r="I170">
            <v>100000</v>
          </cell>
        </row>
        <row r="192">
          <cell r="I192">
            <v>107645869</v>
          </cell>
        </row>
        <row r="195">
          <cell r="I195">
            <v>1619603317</v>
          </cell>
        </row>
        <row r="198">
          <cell r="I198">
            <v>64101843</v>
          </cell>
        </row>
        <row r="201">
          <cell r="I201">
            <v>986873498</v>
          </cell>
        </row>
        <row r="204">
          <cell r="I204">
            <v>1235781530</v>
          </cell>
        </row>
        <row r="207">
          <cell r="I207">
            <v>100000</v>
          </cell>
        </row>
        <row r="210">
          <cell r="I210">
            <v>700883341</v>
          </cell>
        </row>
        <row r="213">
          <cell r="I213">
            <v>100000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 X FUENTE"/>
      <sheetName val="PLAN DE ACCION 2024"/>
      <sheetName val="CONSOLIDADO "/>
      <sheetName val="CONSOLIDADO PARA EL PLA"/>
      <sheetName val="PLAN DE ACCIÓN"/>
      <sheetName val="PLAN DE ACCIÓN "/>
      <sheetName val="PLAN DE ACCIÓN FINAL"/>
      <sheetName val="PESOS%"/>
      <sheetName val="JULIO 1"/>
      <sheetName val="INDICATIVO"/>
      <sheetName val="JULIO 2"/>
      <sheetName val="MODIFI AGOSTO 13"/>
      <sheetName val="PRESUPUESTO"/>
      <sheetName val="AVANCE"/>
      <sheetName val="AVANCE2"/>
      <sheetName val="MODI_PLAN_ACCIÓN"/>
      <sheetName val="Hoja2"/>
      <sheetName val="Hoja1"/>
      <sheetName val="PRESUPUESTO C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9">
          <cell r="I9">
            <v>0</v>
          </cell>
        </row>
        <row r="228">
          <cell r="H228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al Plan de Acción"/>
      <sheetName val="FUENTES"/>
      <sheetName val="Hoja3"/>
      <sheetName val="Hoja1"/>
      <sheetName val="FUENTES (2)"/>
    </sheetNames>
    <sheetDataSet>
      <sheetData sheetId="0"/>
      <sheetData sheetId="1"/>
      <sheetData sheetId="2">
        <row r="1">
          <cell r="C1" t="str">
            <v>Cofinanciación Departamento</v>
          </cell>
        </row>
        <row r="2">
          <cell r="C2" t="str">
            <v>Cofinanciación Nación</v>
          </cell>
        </row>
        <row r="3">
          <cell r="C3" t="str">
            <v>Crédito</v>
          </cell>
        </row>
        <row r="4">
          <cell r="C4" t="str">
            <v>Otros</v>
          </cell>
        </row>
        <row r="5">
          <cell r="C5" t="str">
            <v>Recursos propios</v>
          </cell>
        </row>
        <row r="6">
          <cell r="C6" t="str">
            <v>Regalías</v>
          </cell>
        </row>
        <row r="7">
          <cell r="C7" t="str">
            <v>SGP Agua Potable y Saneamiento Básico</v>
          </cell>
        </row>
        <row r="8">
          <cell r="C8" t="str">
            <v>SGP Alimentación Escolar</v>
          </cell>
        </row>
        <row r="9">
          <cell r="C9" t="str">
            <v>SGP Cultura</v>
          </cell>
        </row>
        <row r="10">
          <cell r="C10" t="str">
            <v>SGP Deporte</v>
          </cell>
        </row>
        <row r="11">
          <cell r="C11" t="str">
            <v xml:space="preserve">SGP Educación </v>
          </cell>
        </row>
        <row r="12">
          <cell r="C12" t="str">
            <v>SGP Libre Inversión</v>
          </cell>
        </row>
        <row r="13">
          <cell r="C13" t="str">
            <v>SGP Primera infancia</v>
          </cell>
        </row>
        <row r="14">
          <cell r="C14" t="str">
            <v>SGP Salud</v>
          </cell>
        </row>
      </sheetData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C"/>
      <sheetName val="PLAN DE ACCION ACTUALIZADO"/>
      <sheetName val="PLAN  DE ACCION (2)"/>
      <sheetName val="Plan de Acción Proyectado"/>
      <sheetName val="Hoja1"/>
    </sheetNames>
    <sheetDataSet>
      <sheetData sheetId="0"/>
      <sheetData sheetId="1"/>
      <sheetData sheetId="2"/>
      <sheetData sheetId="3">
        <row r="2">
          <cell r="AP2" t="str">
            <v>SGP Educación</v>
          </cell>
        </row>
        <row r="3">
          <cell r="AP3" t="str">
            <v>SGP Salud</v>
          </cell>
        </row>
        <row r="4">
          <cell r="AP4" t="str">
            <v>SGP Agua Potable y Saneamiento Básico</v>
          </cell>
        </row>
        <row r="5">
          <cell r="AP5" t="str">
            <v>Crédito</v>
          </cell>
        </row>
        <row r="6">
          <cell r="AP6" t="str">
            <v>Otros</v>
          </cell>
        </row>
        <row r="7">
          <cell r="AP7" t="str">
            <v>Recursos Propios</v>
          </cell>
        </row>
        <row r="8">
          <cell r="AP8" t="str">
            <v>SGP  Cultura</v>
          </cell>
        </row>
        <row r="9">
          <cell r="AP9" t="str">
            <v>SGP Deporte</v>
          </cell>
        </row>
        <row r="10">
          <cell r="AP10" t="str">
            <v xml:space="preserve">SGP Libre Inversión </v>
          </cell>
        </row>
        <row r="11">
          <cell r="AP11" t="str">
            <v xml:space="preserve">SGP Alimentación Escolar </v>
          </cell>
        </row>
        <row r="12">
          <cell r="AP12" t="str">
            <v>SGP Primera Infancia</v>
          </cell>
        </row>
        <row r="13">
          <cell r="AP13" t="str">
            <v>Regalías</v>
          </cell>
        </row>
        <row r="14">
          <cell r="AP14" t="str">
            <v xml:space="preserve">Confinanciación Departamento </v>
          </cell>
        </row>
        <row r="15">
          <cell r="AP15" t="str">
            <v>Confinanciación Nación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9BCD0-E38E-4AE7-A713-3EEF0E6D8173}">
  <dimension ref="A1:BB125"/>
  <sheetViews>
    <sheetView tabSelected="1" topLeftCell="A109" zoomScale="85" zoomScaleNormal="85" workbookViewId="0">
      <selection activeCell="AP79" sqref="AP79"/>
    </sheetView>
  </sheetViews>
  <sheetFormatPr baseColWidth="10" defaultRowHeight="15" x14ac:dyDescent="0.25"/>
  <cols>
    <col min="6" max="6" width="29" customWidth="1"/>
    <col min="12" max="12" width="25.5703125" customWidth="1"/>
    <col min="18" max="22" width="0" hidden="1" customWidth="1"/>
    <col min="23" max="23" width="13.140625" hidden="1" customWidth="1"/>
    <col min="24" max="38" width="0" hidden="1" customWidth="1"/>
    <col min="39" max="39" width="6.5703125" customWidth="1"/>
    <col min="40" max="40" width="7.140625" customWidth="1"/>
    <col min="41" max="41" width="6.5703125" style="395" customWidth="1"/>
    <col min="42" max="43" width="6.5703125" customWidth="1"/>
    <col min="44" max="44" width="6.5703125" style="395" customWidth="1"/>
    <col min="45" max="50" width="6.5703125" customWidth="1"/>
  </cols>
  <sheetData>
    <row r="1" spans="1:54" s="8" customFormat="1" ht="34.5" customHeight="1" x14ac:dyDescent="0.2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5" t="s">
        <v>1</v>
      </c>
      <c r="AO1" s="6"/>
      <c r="AP1" s="6"/>
      <c r="AQ1" s="6"/>
      <c r="AR1" s="6"/>
      <c r="AS1" s="6"/>
      <c r="AT1" s="6"/>
      <c r="AU1" s="6"/>
      <c r="AV1" s="6"/>
      <c r="AW1" s="6"/>
      <c r="AX1" s="7"/>
    </row>
    <row r="2" spans="1:54" s="8" customFormat="1" ht="34.5" customHeight="1" x14ac:dyDescent="0.2">
      <c r="A2" s="9"/>
      <c r="B2" s="10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3" t="s">
        <v>2</v>
      </c>
      <c r="AO2" s="14"/>
      <c r="AP2" s="14"/>
      <c r="AQ2" s="14"/>
      <c r="AR2" s="14"/>
      <c r="AS2" s="14"/>
      <c r="AT2" s="14"/>
      <c r="AU2" s="14"/>
      <c r="AV2" s="14"/>
      <c r="AW2" s="14"/>
      <c r="AX2" s="15"/>
    </row>
    <row r="3" spans="1:54" s="8" customFormat="1" ht="34.5" customHeight="1" thickBo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20" t="s">
        <v>3</v>
      </c>
      <c r="AO3" s="21"/>
      <c r="AP3" s="21"/>
      <c r="AQ3" s="21"/>
      <c r="AR3" s="21"/>
      <c r="AS3" s="21"/>
      <c r="AT3" s="21"/>
      <c r="AU3" s="21"/>
      <c r="AV3" s="21"/>
      <c r="AW3" s="21"/>
      <c r="AX3" s="22"/>
    </row>
    <row r="4" spans="1:54" s="29" customFormat="1" x14ac:dyDescent="0.2">
      <c r="A4" s="23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5"/>
      <c r="AA4" s="26" t="s">
        <v>5</v>
      </c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</row>
    <row r="5" spans="1:54" s="29" customFormat="1" ht="18.75" customHeight="1" x14ac:dyDescent="0.2">
      <c r="A5" s="30" t="s">
        <v>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2"/>
    </row>
    <row r="6" spans="1:54" s="29" customFormat="1" ht="16.5" customHeight="1" x14ac:dyDescent="0.2">
      <c r="A6" s="30" t="s">
        <v>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2"/>
    </row>
    <row r="7" spans="1:54" s="29" customFormat="1" ht="13.5" customHeight="1" x14ac:dyDescent="0.2">
      <c r="A7" s="33" t="s">
        <v>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5"/>
    </row>
    <row r="8" spans="1:54" s="29" customFormat="1" ht="23.25" customHeight="1" thickBot="1" x14ac:dyDescent="0.25">
      <c r="A8" s="36" t="s">
        <v>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8"/>
    </row>
    <row r="9" spans="1:54" s="51" customFormat="1" ht="34.5" customHeight="1" thickBot="1" x14ac:dyDescent="0.25">
      <c r="A9" s="39" t="s">
        <v>10</v>
      </c>
      <c r="B9" s="40" t="s">
        <v>11</v>
      </c>
      <c r="C9" s="41" t="s">
        <v>12</v>
      </c>
      <c r="D9" s="40" t="s">
        <v>13</v>
      </c>
      <c r="E9" s="40" t="s">
        <v>14</v>
      </c>
      <c r="F9" s="40" t="s">
        <v>15</v>
      </c>
      <c r="G9" s="40" t="s">
        <v>16</v>
      </c>
      <c r="H9" s="40" t="s">
        <v>17</v>
      </c>
      <c r="I9" s="40" t="s">
        <v>18</v>
      </c>
      <c r="J9" s="40"/>
      <c r="K9" s="40" t="s">
        <v>19</v>
      </c>
      <c r="L9" s="40" t="s">
        <v>20</v>
      </c>
      <c r="M9" s="42" t="s">
        <v>21</v>
      </c>
      <c r="N9" s="40" t="s">
        <v>22</v>
      </c>
      <c r="O9" s="40" t="s">
        <v>23</v>
      </c>
      <c r="P9" s="40" t="s">
        <v>24</v>
      </c>
      <c r="Q9" s="43" t="s">
        <v>25</v>
      </c>
      <c r="R9" s="44" t="s">
        <v>26</v>
      </c>
      <c r="S9" s="44" t="s">
        <v>27</v>
      </c>
      <c r="T9" s="44" t="s">
        <v>28</v>
      </c>
      <c r="U9" s="45" t="s">
        <v>29</v>
      </c>
      <c r="V9" s="46"/>
      <c r="W9" s="46"/>
      <c r="X9" s="46"/>
      <c r="Y9" s="46"/>
      <c r="Z9" s="47"/>
      <c r="AA9" s="48" t="s">
        <v>30</v>
      </c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50"/>
    </row>
    <row r="10" spans="1:54" s="51" customFormat="1" ht="34.5" customHeight="1" x14ac:dyDescent="0.2">
      <c r="A10" s="52"/>
      <c r="B10" s="53"/>
      <c r="C10" s="54"/>
      <c r="D10" s="53"/>
      <c r="E10" s="53"/>
      <c r="F10" s="53"/>
      <c r="G10" s="53"/>
      <c r="H10" s="53"/>
      <c r="I10" s="53" t="s">
        <v>31</v>
      </c>
      <c r="J10" s="53"/>
      <c r="K10" s="53"/>
      <c r="L10" s="53"/>
      <c r="M10" s="55"/>
      <c r="N10" s="53"/>
      <c r="O10" s="53"/>
      <c r="P10" s="53"/>
      <c r="Q10" s="56"/>
      <c r="R10" s="57"/>
      <c r="S10" s="57"/>
      <c r="T10" s="57"/>
      <c r="U10" s="58" t="s">
        <v>32</v>
      </c>
      <c r="V10" s="40" t="s">
        <v>33</v>
      </c>
      <c r="W10" s="40" t="s">
        <v>34</v>
      </c>
      <c r="X10" s="40" t="s">
        <v>35</v>
      </c>
      <c r="Y10" s="40" t="s">
        <v>36</v>
      </c>
      <c r="Z10" s="59" t="s">
        <v>37</v>
      </c>
      <c r="AA10" s="60" t="s">
        <v>38</v>
      </c>
      <c r="AB10" s="61"/>
      <c r="AC10" s="61" t="s">
        <v>39</v>
      </c>
      <c r="AD10" s="61"/>
      <c r="AE10" s="61" t="s">
        <v>40</v>
      </c>
      <c r="AF10" s="61"/>
      <c r="AG10" s="61" t="s">
        <v>41</v>
      </c>
      <c r="AH10" s="61"/>
      <c r="AI10" s="61" t="s">
        <v>40</v>
      </c>
      <c r="AJ10" s="61"/>
      <c r="AK10" s="61" t="s">
        <v>42</v>
      </c>
      <c r="AL10" s="61"/>
      <c r="AM10" s="61" t="s">
        <v>42</v>
      </c>
      <c r="AN10" s="61"/>
      <c r="AO10" s="61" t="s">
        <v>41</v>
      </c>
      <c r="AP10" s="61"/>
      <c r="AQ10" s="61" t="s">
        <v>43</v>
      </c>
      <c r="AR10" s="61"/>
      <c r="AS10" s="61" t="s">
        <v>44</v>
      </c>
      <c r="AT10" s="61"/>
      <c r="AU10" s="61" t="s">
        <v>45</v>
      </c>
      <c r="AV10" s="61"/>
      <c r="AW10" s="61" t="s">
        <v>46</v>
      </c>
      <c r="AX10" s="62"/>
    </row>
    <row r="11" spans="1:54" s="51" customFormat="1" ht="24.75" customHeight="1" thickBot="1" x14ac:dyDescent="0.25">
      <c r="A11" s="63"/>
      <c r="B11" s="64"/>
      <c r="C11" s="65"/>
      <c r="D11" s="64"/>
      <c r="E11" s="64"/>
      <c r="F11" s="64"/>
      <c r="G11" s="64"/>
      <c r="H11" s="64"/>
      <c r="I11" s="66" t="s">
        <v>47</v>
      </c>
      <c r="J11" s="66" t="s">
        <v>48</v>
      </c>
      <c r="K11" s="64"/>
      <c r="L11" s="64"/>
      <c r="M11" s="67"/>
      <c r="N11" s="64"/>
      <c r="O11" s="64"/>
      <c r="P11" s="64"/>
      <c r="Q11" s="68"/>
      <c r="R11" s="69"/>
      <c r="S11" s="69"/>
      <c r="T11" s="69"/>
      <c r="U11" s="70"/>
      <c r="V11" s="64"/>
      <c r="W11" s="64"/>
      <c r="X11" s="64"/>
      <c r="Y11" s="64"/>
      <c r="Z11" s="71"/>
      <c r="AA11" s="72" t="s">
        <v>49</v>
      </c>
      <c r="AB11" s="73" t="s">
        <v>38</v>
      </c>
      <c r="AC11" s="73" t="s">
        <v>49</v>
      </c>
      <c r="AD11" s="73" t="s">
        <v>38</v>
      </c>
      <c r="AE11" s="73" t="s">
        <v>49</v>
      </c>
      <c r="AF11" s="73" t="s">
        <v>38</v>
      </c>
      <c r="AG11" s="73" t="s">
        <v>49</v>
      </c>
      <c r="AH11" s="73" t="s">
        <v>38</v>
      </c>
      <c r="AI11" s="73" t="s">
        <v>49</v>
      </c>
      <c r="AJ11" s="73" t="s">
        <v>38</v>
      </c>
      <c r="AK11" s="73" t="s">
        <v>49</v>
      </c>
      <c r="AL11" s="73" t="s">
        <v>38</v>
      </c>
      <c r="AM11" s="73" t="s">
        <v>49</v>
      </c>
      <c r="AN11" s="73" t="s">
        <v>38</v>
      </c>
      <c r="AO11" s="378" t="s">
        <v>49</v>
      </c>
      <c r="AP11" s="73" t="s">
        <v>38</v>
      </c>
      <c r="AQ11" s="73" t="s">
        <v>49</v>
      </c>
      <c r="AR11" s="378" t="s">
        <v>38</v>
      </c>
      <c r="AS11" s="73" t="s">
        <v>49</v>
      </c>
      <c r="AT11" s="73" t="s">
        <v>38</v>
      </c>
      <c r="AU11" s="73" t="s">
        <v>49</v>
      </c>
      <c r="AV11" s="73" t="s">
        <v>38</v>
      </c>
      <c r="AW11" s="73" t="s">
        <v>49</v>
      </c>
      <c r="AX11" s="74" t="s">
        <v>38</v>
      </c>
    </row>
    <row r="12" spans="1:54" s="93" customFormat="1" ht="34.5" customHeight="1" x14ac:dyDescent="0.25">
      <c r="A12" s="75">
        <v>901</v>
      </c>
      <c r="B12" s="75" t="s">
        <v>50</v>
      </c>
      <c r="C12" s="76">
        <v>2024053600025</v>
      </c>
      <c r="D12" s="77">
        <v>1.49E-2</v>
      </c>
      <c r="E12" s="78" t="s">
        <v>51</v>
      </c>
      <c r="F12" s="79" t="s">
        <v>52</v>
      </c>
      <c r="G12" s="80">
        <v>0.32700000000000001</v>
      </c>
      <c r="H12" s="78">
        <v>25</v>
      </c>
      <c r="I12" s="81">
        <v>0.6</v>
      </c>
      <c r="J12" s="78">
        <v>15</v>
      </c>
      <c r="K12" s="82" t="s">
        <v>53</v>
      </c>
      <c r="L12" s="404" t="s">
        <v>54</v>
      </c>
      <c r="M12" s="83">
        <f>(R12+V12+V13)*100%/(R12+R14+V12+V13+V14+V15)</f>
        <v>0.99996320604338207</v>
      </c>
      <c r="N12" s="79" t="s">
        <v>55</v>
      </c>
      <c r="O12" s="79" t="s">
        <v>56</v>
      </c>
      <c r="P12" s="78"/>
      <c r="Q12" s="78"/>
      <c r="R12" s="84">
        <v>2717637634</v>
      </c>
      <c r="S12" s="84">
        <f>SUM(W12:W15)+R12+R14</f>
        <v>3052576450.5599999</v>
      </c>
      <c r="T12" s="84">
        <f>SUM(Y12:Y15)+R12+R14</f>
        <v>2717637634</v>
      </c>
      <c r="U12" s="85" t="s">
        <v>57</v>
      </c>
      <c r="V12" s="86">
        <v>100000</v>
      </c>
      <c r="W12" s="86">
        <f>[1]PRESUPUESTO!I9</f>
        <v>0</v>
      </c>
      <c r="X12" s="85" t="s">
        <v>58</v>
      </c>
      <c r="Y12" s="87">
        <v>0</v>
      </c>
      <c r="Z12" s="87">
        <v>0</v>
      </c>
      <c r="AA12" s="88"/>
      <c r="AB12" s="89"/>
      <c r="AC12" s="89"/>
      <c r="AD12" s="89"/>
      <c r="AE12" s="89"/>
      <c r="AF12" s="89"/>
      <c r="AG12" s="90"/>
      <c r="AH12" s="89"/>
      <c r="AI12" s="89"/>
      <c r="AJ12" s="89"/>
      <c r="AK12" s="89"/>
      <c r="AL12" s="89"/>
      <c r="AM12" s="91"/>
      <c r="AN12" s="78">
        <v>0</v>
      </c>
      <c r="AO12" s="396">
        <v>0.25</v>
      </c>
      <c r="AP12" s="78">
        <v>0</v>
      </c>
      <c r="AQ12" s="91">
        <v>0.25</v>
      </c>
      <c r="AR12" s="379">
        <v>0.6</v>
      </c>
      <c r="AS12" s="91">
        <v>0.25</v>
      </c>
      <c r="AT12" s="78"/>
      <c r="AU12" s="91">
        <v>0.25</v>
      </c>
      <c r="AV12" s="78"/>
      <c r="AW12" s="78"/>
      <c r="AX12" s="92"/>
      <c r="AZ12" s="94"/>
      <c r="BA12" s="95"/>
      <c r="BB12" s="94"/>
    </row>
    <row r="13" spans="1:54" s="93" customFormat="1" ht="50.25" customHeight="1" x14ac:dyDescent="0.25">
      <c r="A13" s="75"/>
      <c r="B13" s="75"/>
      <c r="C13" s="76"/>
      <c r="D13" s="77"/>
      <c r="E13" s="96"/>
      <c r="F13" s="97"/>
      <c r="G13" s="98"/>
      <c r="H13" s="96"/>
      <c r="I13" s="96"/>
      <c r="J13" s="96"/>
      <c r="K13" s="99"/>
      <c r="L13" s="405"/>
      <c r="M13" s="101"/>
      <c r="N13" s="100"/>
      <c r="O13" s="100"/>
      <c r="P13" s="102"/>
      <c r="Q13" s="102"/>
      <c r="R13" s="103"/>
      <c r="S13" s="103"/>
      <c r="T13" s="103"/>
      <c r="U13" s="104" t="s">
        <v>59</v>
      </c>
      <c r="V13" s="105">
        <v>0</v>
      </c>
      <c r="W13" s="105">
        <f>[1]PRESUPUESTO!I12</f>
        <v>34564281.560000002</v>
      </c>
      <c r="X13" s="104" t="s">
        <v>60</v>
      </c>
      <c r="Y13" s="106">
        <v>0</v>
      </c>
      <c r="Z13" s="106">
        <v>0</v>
      </c>
      <c r="AA13" s="107"/>
      <c r="AB13" s="108"/>
      <c r="AC13" s="108"/>
      <c r="AD13" s="108"/>
      <c r="AE13" s="108"/>
      <c r="AF13" s="108"/>
      <c r="AG13" s="109"/>
      <c r="AH13" s="108"/>
      <c r="AI13" s="108"/>
      <c r="AJ13" s="108"/>
      <c r="AK13" s="108"/>
      <c r="AL13" s="108"/>
      <c r="AM13" s="110"/>
      <c r="AN13" s="102"/>
      <c r="AO13" s="386"/>
      <c r="AP13" s="102"/>
      <c r="AQ13" s="110"/>
      <c r="AR13" s="305"/>
      <c r="AS13" s="110"/>
      <c r="AT13" s="102"/>
      <c r="AU13" s="110"/>
      <c r="AV13" s="102"/>
      <c r="AW13" s="102"/>
      <c r="AX13" s="111"/>
      <c r="AZ13" s="94"/>
      <c r="BA13" s="112"/>
      <c r="BB13" s="113"/>
    </row>
    <row r="14" spans="1:54" s="93" customFormat="1" ht="34.5" customHeight="1" x14ac:dyDescent="0.25">
      <c r="A14" s="75"/>
      <c r="B14" s="75"/>
      <c r="C14" s="76"/>
      <c r="D14" s="77"/>
      <c r="E14" s="96"/>
      <c r="F14" s="97"/>
      <c r="G14" s="98"/>
      <c r="H14" s="96"/>
      <c r="I14" s="96"/>
      <c r="J14" s="96"/>
      <c r="K14" s="114" t="s">
        <v>61</v>
      </c>
      <c r="L14" s="406" t="s">
        <v>62</v>
      </c>
      <c r="M14" s="116">
        <f>(R14+V14+V15)/100%/(R12+V12+V13+R14+V14+V15)</f>
        <v>3.6793956617939748E-5</v>
      </c>
      <c r="N14" s="115" t="s">
        <v>63</v>
      </c>
      <c r="O14" s="115" t="s">
        <v>56</v>
      </c>
      <c r="P14" s="117"/>
      <c r="Q14" s="117"/>
      <c r="R14" s="103"/>
      <c r="S14" s="103"/>
      <c r="T14" s="103"/>
      <c r="U14" s="104" t="s">
        <v>64</v>
      </c>
      <c r="V14" s="105">
        <v>100000</v>
      </c>
      <c r="W14" s="105">
        <f>[1]PRESUPUESTO!I15</f>
        <v>100000</v>
      </c>
      <c r="X14" s="104" t="s">
        <v>58</v>
      </c>
      <c r="Y14" s="106">
        <v>0</v>
      </c>
      <c r="Z14" s="106">
        <v>0</v>
      </c>
      <c r="AA14" s="118"/>
      <c r="AB14" s="119"/>
      <c r="AC14" s="119"/>
      <c r="AD14" s="119"/>
      <c r="AE14" s="119"/>
      <c r="AF14" s="119"/>
      <c r="AG14" s="120"/>
      <c r="AH14" s="119"/>
      <c r="AI14" s="119"/>
      <c r="AJ14" s="119"/>
      <c r="AK14" s="119"/>
      <c r="AL14" s="119"/>
      <c r="AM14" s="121">
        <v>1</v>
      </c>
      <c r="AN14" s="117">
        <v>0</v>
      </c>
      <c r="AO14" s="385"/>
      <c r="AP14" s="117">
        <v>0</v>
      </c>
      <c r="AQ14" s="122"/>
      <c r="AR14" s="380">
        <v>0.6</v>
      </c>
      <c r="AS14" s="121"/>
      <c r="AT14" s="117"/>
      <c r="AU14" s="121"/>
      <c r="AV14" s="117"/>
      <c r="AW14" s="117"/>
      <c r="AX14" s="123"/>
      <c r="AZ14" s="94"/>
    </row>
    <row r="15" spans="1:54" s="93" customFormat="1" ht="34.5" customHeight="1" x14ac:dyDescent="0.25">
      <c r="A15" s="75"/>
      <c r="B15" s="75"/>
      <c r="C15" s="76"/>
      <c r="D15" s="77"/>
      <c r="E15" s="102"/>
      <c r="F15" s="100"/>
      <c r="G15" s="124"/>
      <c r="H15" s="102"/>
      <c r="I15" s="102"/>
      <c r="J15" s="102"/>
      <c r="K15" s="99"/>
      <c r="L15" s="405"/>
      <c r="M15" s="125"/>
      <c r="N15" s="100"/>
      <c r="O15" s="100"/>
      <c r="P15" s="102"/>
      <c r="Q15" s="102"/>
      <c r="R15" s="103"/>
      <c r="S15" s="126"/>
      <c r="T15" s="126"/>
      <c r="U15" s="104" t="s">
        <v>65</v>
      </c>
      <c r="V15" s="105">
        <v>0</v>
      </c>
      <c r="W15" s="105">
        <f>[1]PRESUPUESTO!I18</f>
        <v>300274535</v>
      </c>
      <c r="X15" s="104" t="s">
        <v>60</v>
      </c>
      <c r="Y15" s="106">
        <v>0</v>
      </c>
      <c r="Z15" s="106">
        <v>0</v>
      </c>
      <c r="AA15" s="118"/>
      <c r="AB15" s="119"/>
      <c r="AC15" s="119"/>
      <c r="AD15" s="119"/>
      <c r="AE15" s="119"/>
      <c r="AF15" s="119"/>
      <c r="AG15" s="120"/>
      <c r="AH15" s="119"/>
      <c r="AI15" s="119"/>
      <c r="AJ15" s="119"/>
      <c r="AK15" s="119"/>
      <c r="AL15" s="119"/>
      <c r="AM15" s="110"/>
      <c r="AN15" s="102"/>
      <c r="AO15" s="386"/>
      <c r="AP15" s="102"/>
      <c r="AQ15" s="127"/>
      <c r="AR15" s="305"/>
      <c r="AS15" s="110"/>
      <c r="AT15" s="102"/>
      <c r="AU15" s="110"/>
      <c r="AV15" s="102"/>
      <c r="AW15" s="102"/>
      <c r="AX15" s="111"/>
      <c r="AZ15" s="94"/>
    </row>
    <row r="16" spans="1:54" s="93" customFormat="1" ht="34.5" customHeight="1" x14ac:dyDescent="0.25">
      <c r="A16" s="75"/>
      <c r="B16" s="75"/>
      <c r="C16" s="76"/>
      <c r="D16" s="77"/>
      <c r="E16" s="114" t="s">
        <v>66</v>
      </c>
      <c r="F16" s="115" t="s">
        <v>67</v>
      </c>
      <c r="G16" s="128">
        <v>0.35239999999999999</v>
      </c>
      <c r="H16" s="115">
        <v>100</v>
      </c>
      <c r="I16" s="129">
        <v>0.6</v>
      </c>
      <c r="J16" s="117">
        <v>60</v>
      </c>
      <c r="K16" s="114" t="s">
        <v>68</v>
      </c>
      <c r="L16" s="406" t="s">
        <v>69</v>
      </c>
      <c r="M16" s="130">
        <v>1</v>
      </c>
      <c r="N16" s="115" t="s">
        <v>70</v>
      </c>
      <c r="O16" s="115" t="s">
        <v>56</v>
      </c>
      <c r="P16" s="117"/>
      <c r="Q16" s="117"/>
      <c r="R16" s="103"/>
      <c r="S16" s="131">
        <f>SUM(W16:W18)+R16+R12</f>
        <v>2874070791</v>
      </c>
      <c r="T16" s="131">
        <f>SUM(Y16:Y18)+R16+R12</f>
        <v>2874070791</v>
      </c>
      <c r="U16" s="104" t="s">
        <v>71</v>
      </c>
      <c r="V16" s="105">
        <v>100000</v>
      </c>
      <c r="W16" s="105">
        <f>[1]PRESUPUESTO!I21</f>
        <v>93739115</v>
      </c>
      <c r="X16" s="104" t="s">
        <v>58</v>
      </c>
      <c r="Y16" s="106">
        <v>93739115</v>
      </c>
      <c r="Z16" s="106">
        <v>0</v>
      </c>
      <c r="AA16" s="118"/>
      <c r="AB16" s="119"/>
      <c r="AC16" s="119"/>
      <c r="AD16" s="119"/>
      <c r="AE16" s="119"/>
      <c r="AF16" s="119"/>
      <c r="AG16" s="120"/>
      <c r="AH16" s="119"/>
      <c r="AI16" s="119"/>
      <c r="AJ16" s="119"/>
      <c r="AK16" s="119"/>
      <c r="AL16" s="119"/>
      <c r="AM16" s="121">
        <v>0.2</v>
      </c>
      <c r="AN16" s="129">
        <v>0</v>
      </c>
      <c r="AO16" s="385">
        <v>0.2</v>
      </c>
      <c r="AP16" s="117">
        <v>0</v>
      </c>
      <c r="AQ16" s="121">
        <v>0.2</v>
      </c>
      <c r="AR16" s="296">
        <v>0.6</v>
      </c>
      <c r="AS16" s="121">
        <v>0.2</v>
      </c>
      <c r="AT16" s="117"/>
      <c r="AU16" s="121">
        <v>0.2</v>
      </c>
      <c r="AV16" s="117"/>
      <c r="AW16" s="117"/>
      <c r="AX16" s="123"/>
      <c r="AZ16" s="94"/>
    </row>
    <row r="17" spans="1:52" s="93" customFormat="1" ht="34.5" customHeight="1" x14ac:dyDescent="0.25">
      <c r="A17" s="75"/>
      <c r="B17" s="75"/>
      <c r="C17" s="76"/>
      <c r="D17" s="77"/>
      <c r="E17" s="132"/>
      <c r="F17" s="97"/>
      <c r="G17" s="133"/>
      <c r="H17" s="97"/>
      <c r="I17" s="96"/>
      <c r="J17" s="96"/>
      <c r="K17" s="132"/>
      <c r="L17" s="407"/>
      <c r="M17" s="134"/>
      <c r="N17" s="97"/>
      <c r="O17" s="97"/>
      <c r="P17" s="96"/>
      <c r="Q17" s="96"/>
      <c r="R17" s="103"/>
      <c r="S17" s="103"/>
      <c r="T17" s="103"/>
      <c r="U17" s="104" t="s">
        <v>72</v>
      </c>
      <c r="V17" s="105">
        <v>0</v>
      </c>
      <c r="W17" s="105">
        <f>[1]PRESUPUESTO!I24</f>
        <v>1452774</v>
      </c>
      <c r="X17" s="104" t="s">
        <v>60</v>
      </c>
      <c r="Y17" s="106">
        <v>1452774</v>
      </c>
      <c r="Z17" s="106">
        <v>0</v>
      </c>
      <c r="AA17" s="118"/>
      <c r="AB17" s="119"/>
      <c r="AC17" s="119"/>
      <c r="AD17" s="119"/>
      <c r="AE17" s="119"/>
      <c r="AF17" s="119"/>
      <c r="AG17" s="120"/>
      <c r="AH17" s="119"/>
      <c r="AI17" s="119"/>
      <c r="AJ17" s="119"/>
      <c r="AK17" s="119"/>
      <c r="AL17" s="119"/>
      <c r="AM17" s="135"/>
      <c r="AN17" s="136"/>
      <c r="AO17" s="397"/>
      <c r="AP17" s="96"/>
      <c r="AQ17" s="135"/>
      <c r="AR17" s="380"/>
      <c r="AS17" s="135"/>
      <c r="AT17" s="96"/>
      <c r="AU17" s="135"/>
      <c r="AV17" s="96"/>
      <c r="AW17" s="96"/>
      <c r="AX17" s="137"/>
      <c r="AZ17" s="94"/>
    </row>
    <row r="18" spans="1:52" s="93" customFormat="1" ht="34.5" customHeight="1" x14ac:dyDescent="0.25">
      <c r="A18" s="75"/>
      <c r="B18" s="75"/>
      <c r="C18" s="76"/>
      <c r="D18" s="77"/>
      <c r="E18" s="99"/>
      <c r="F18" s="100"/>
      <c r="G18" s="138"/>
      <c r="H18" s="100"/>
      <c r="I18" s="102"/>
      <c r="J18" s="102"/>
      <c r="K18" s="99"/>
      <c r="L18" s="405"/>
      <c r="M18" s="139"/>
      <c r="N18" s="100"/>
      <c r="O18" s="100"/>
      <c r="P18" s="102"/>
      <c r="Q18" s="102"/>
      <c r="R18" s="103"/>
      <c r="S18" s="126"/>
      <c r="T18" s="126"/>
      <c r="U18" s="104" t="s">
        <v>73</v>
      </c>
      <c r="V18" s="105">
        <v>0</v>
      </c>
      <c r="W18" s="105">
        <f>[1]PRESUPUESTO!I27</f>
        <v>61241268</v>
      </c>
      <c r="X18" s="104" t="s">
        <v>60</v>
      </c>
      <c r="Y18" s="106">
        <v>61241268</v>
      </c>
      <c r="Z18" s="106">
        <v>0</v>
      </c>
      <c r="AA18" s="118"/>
      <c r="AB18" s="119"/>
      <c r="AC18" s="119"/>
      <c r="AD18" s="119"/>
      <c r="AE18" s="119"/>
      <c r="AF18" s="119"/>
      <c r="AG18" s="120"/>
      <c r="AH18" s="119"/>
      <c r="AI18" s="119"/>
      <c r="AJ18" s="119"/>
      <c r="AK18" s="119"/>
      <c r="AL18" s="119"/>
      <c r="AM18" s="110"/>
      <c r="AN18" s="140"/>
      <c r="AO18" s="386"/>
      <c r="AP18" s="102"/>
      <c r="AQ18" s="110"/>
      <c r="AR18" s="305"/>
      <c r="AS18" s="110"/>
      <c r="AT18" s="102"/>
      <c r="AU18" s="110"/>
      <c r="AV18" s="102"/>
      <c r="AW18" s="102"/>
      <c r="AX18" s="111"/>
      <c r="AZ18" s="94"/>
    </row>
    <row r="19" spans="1:52" s="93" customFormat="1" ht="111" customHeight="1" x14ac:dyDescent="0.25">
      <c r="A19" s="75"/>
      <c r="B19" s="75"/>
      <c r="C19" s="76"/>
      <c r="D19" s="77"/>
      <c r="E19" s="141" t="s">
        <v>74</v>
      </c>
      <c r="F19" s="142" t="s">
        <v>75</v>
      </c>
      <c r="G19" s="143">
        <v>4.6199999999999998E-2</v>
      </c>
      <c r="H19" s="142">
        <v>100</v>
      </c>
      <c r="I19" s="144">
        <v>0.6</v>
      </c>
      <c r="J19" s="119">
        <v>60</v>
      </c>
      <c r="K19" s="141" t="s">
        <v>76</v>
      </c>
      <c r="L19" s="408" t="s">
        <v>77</v>
      </c>
      <c r="M19" s="145">
        <v>1</v>
      </c>
      <c r="N19" s="142" t="s">
        <v>78</v>
      </c>
      <c r="O19" s="142" t="s">
        <v>56</v>
      </c>
      <c r="P19" s="119"/>
      <c r="Q19" s="119"/>
      <c r="R19" s="103"/>
      <c r="S19" s="146">
        <f>SUM(W19)+R19+R12</f>
        <v>2718737634</v>
      </c>
      <c r="T19" s="146">
        <f>SUM(Y19)+R19+R12</f>
        <v>2718637634</v>
      </c>
      <c r="U19" s="104" t="s">
        <v>71</v>
      </c>
      <c r="V19" s="105">
        <v>100000</v>
      </c>
      <c r="W19" s="105">
        <f>[1]PRESUPUESTO!I30</f>
        <v>1100000</v>
      </c>
      <c r="X19" s="104" t="s">
        <v>58</v>
      </c>
      <c r="Y19" s="106">
        <v>1000000</v>
      </c>
      <c r="Z19" s="106">
        <v>0</v>
      </c>
      <c r="AA19" s="118"/>
      <c r="AB19" s="119"/>
      <c r="AC19" s="119"/>
      <c r="AD19" s="119"/>
      <c r="AE19" s="119"/>
      <c r="AF19" s="119"/>
      <c r="AG19" s="120"/>
      <c r="AH19" s="119"/>
      <c r="AI19" s="119"/>
      <c r="AJ19" s="119"/>
      <c r="AK19" s="119"/>
      <c r="AL19" s="119"/>
      <c r="AM19" s="147">
        <v>0.2</v>
      </c>
      <c r="AN19" s="119">
        <v>0</v>
      </c>
      <c r="AO19" s="259">
        <v>0.2</v>
      </c>
      <c r="AP19" s="144">
        <v>0.4</v>
      </c>
      <c r="AQ19" s="147">
        <v>0.2</v>
      </c>
      <c r="AR19" s="381">
        <v>0.2</v>
      </c>
      <c r="AS19" s="147">
        <v>0.2</v>
      </c>
      <c r="AT19" s="119"/>
      <c r="AU19" s="147">
        <v>0.2</v>
      </c>
      <c r="AV19" s="119"/>
      <c r="AW19" s="119"/>
      <c r="AX19" s="148"/>
      <c r="AZ19" s="94"/>
    </row>
    <row r="20" spans="1:52" s="93" customFormat="1" ht="72" customHeight="1" x14ac:dyDescent="0.25">
      <c r="A20" s="75"/>
      <c r="B20" s="75"/>
      <c r="C20" s="76"/>
      <c r="D20" s="77"/>
      <c r="E20" s="141" t="s">
        <v>79</v>
      </c>
      <c r="F20" s="142" t="s">
        <v>80</v>
      </c>
      <c r="G20" s="143">
        <v>3.6999999999999998E-2</v>
      </c>
      <c r="H20" s="142">
        <v>12</v>
      </c>
      <c r="I20" s="144">
        <v>0.6</v>
      </c>
      <c r="J20" s="119">
        <v>7.2</v>
      </c>
      <c r="K20" s="141" t="s">
        <v>81</v>
      </c>
      <c r="L20" s="408" t="s">
        <v>82</v>
      </c>
      <c r="M20" s="145">
        <v>1</v>
      </c>
      <c r="N20" s="142" t="s">
        <v>83</v>
      </c>
      <c r="O20" s="142" t="s">
        <v>56</v>
      </c>
      <c r="P20" s="119"/>
      <c r="Q20" s="119"/>
      <c r="R20" s="103"/>
      <c r="S20" s="146">
        <f>SUM(W20)+R20+R12</f>
        <v>2831260647</v>
      </c>
      <c r="T20" s="146">
        <f>SUM(Y20)+R20+R12</f>
        <v>2831160849</v>
      </c>
      <c r="U20" s="104" t="s">
        <v>71</v>
      </c>
      <c r="V20" s="105">
        <v>100000</v>
      </c>
      <c r="W20" s="105">
        <f>[1]PRESUPUESTO!I33</f>
        <v>113623013</v>
      </c>
      <c r="X20" s="104" t="s">
        <v>58</v>
      </c>
      <c r="Y20" s="106">
        <v>113523215</v>
      </c>
      <c r="Z20" s="106">
        <v>0</v>
      </c>
      <c r="AA20" s="118"/>
      <c r="AB20" s="119"/>
      <c r="AC20" s="119"/>
      <c r="AD20" s="119"/>
      <c r="AE20" s="119"/>
      <c r="AF20" s="119"/>
      <c r="AG20" s="120"/>
      <c r="AH20" s="119"/>
      <c r="AI20" s="119"/>
      <c r="AJ20" s="119"/>
      <c r="AK20" s="119"/>
      <c r="AL20" s="119"/>
      <c r="AM20" s="147">
        <v>0.2</v>
      </c>
      <c r="AN20" s="119">
        <v>0</v>
      </c>
      <c r="AO20" s="259">
        <v>0.2</v>
      </c>
      <c r="AP20" s="119"/>
      <c r="AQ20" s="147">
        <v>0.2</v>
      </c>
      <c r="AR20" s="381">
        <v>0.6</v>
      </c>
      <c r="AS20" s="147">
        <v>0.2</v>
      </c>
      <c r="AT20" s="119"/>
      <c r="AU20" s="147">
        <v>0.2</v>
      </c>
      <c r="AV20" s="119"/>
      <c r="AW20" s="119"/>
      <c r="AX20" s="148"/>
      <c r="AZ20" s="94"/>
    </row>
    <row r="21" spans="1:52" s="93" customFormat="1" ht="34.5" customHeight="1" x14ac:dyDescent="0.25">
      <c r="A21" s="75"/>
      <c r="B21" s="75"/>
      <c r="C21" s="76"/>
      <c r="D21" s="77"/>
      <c r="E21" s="149" t="s">
        <v>84</v>
      </c>
      <c r="F21" s="115" t="s">
        <v>85</v>
      </c>
      <c r="G21" s="77">
        <v>0.14280000000000001</v>
      </c>
      <c r="H21" s="75">
        <v>24</v>
      </c>
      <c r="I21" s="129">
        <v>0.98</v>
      </c>
      <c r="J21" s="117">
        <v>23</v>
      </c>
      <c r="K21" s="114" t="s">
        <v>86</v>
      </c>
      <c r="L21" s="406" t="s">
        <v>87</v>
      </c>
      <c r="M21" s="150">
        <f>(R21+V21+V22)*100%/(R21+V21+V22+R23+V23+R24+V24+R25+V25)</f>
        <v>0.25</v>
      </c>
      <c r="N21" s="115" t="s">
        <v>88</v>
      </c>
      <c r="O21" s="115" t="s">
        <v>56</v>
      </c>
      <c r="P21" s="117"/>
      <c r="Q21" s="117"/>
      <c r="R21" s="103"/>
      <c r="S21" s="131">
        <f>SUM(W21:W25)+387675000+R12</f>
        <v>3440536738</v>
      </c>
      <c r="T21" s="131">
        <f>SUM(Y21:Y25)+R21+R23+R24+R25</f>
        <v>281188428</v>
      </c>
      <c r="U21" s="104" t="s">
        <v>71</v>
      </c>
      <c r="V21" s="105">
        <v>0</v>
      </c>
      <c r="W21" s="105">
        <f>[1]PRESUPUESTO!I36</f>
        <v>200000</v>
      </c>
      <c r="X21" s="104" t="s">
        <v>58</v>
      </c>
      <c r="Y21" s="106">
        <v>0</v>
      </c>
      <c r="Z21" s="106">
        <v>0</v>
      </c>
      <c r="AA21" s="118"/>
      <c r="AB21" s="119"/>
      <c r="AC21" s="119"/>
      <c r="AD21" s="119"/>
      <c r="AE21" s="119"/>
      <c r="AF21" s="119"/>
      <c r="AG21" s="120"/>
      <c r="AH21" s="119"/>
      <c r="AI21" s="119"/>
      <c r="AJ21" s="119"/>
      <c r="AK21" s="119"/>
      <c r="AL21" s="119"/>
      <c r="AM21" s="121">
        <v>0.2</v>
      </c>
      <c r="AN21" s="117">
        <v>0</v>
      </c>
      <c r="AO21" s="385">
        <v>0.2</v>
      </c>
      <c r="AP21" s="117"/>
      <c r="AQ21" s="121">
        <v>0.2</v>
      </c>
      <c r="AR21" s="296">
        <v>0.4</v>
      </c>
      <c r="AS21" s="121">
        <v>0.2</v>
      </c>
      <c r="AT21" s="117"/>
      <c r="AU21" s="121">
        <v>0.2</v>
      </c>
      <c r="AV21" s="117"/>
      <c r="AW21" s="117"/>
      <c r="AX21" s="123"/>
      <c r="AZ21" s="94"/>
    </row>
    <row r="22" spans="1:52" s="93" customFormat="1" ht="34.5" customHeight="1" x14ac:dyDescent="0.25">
      <c r="A22" s="75"/>
      <c r="B22" s="75"/>
      <c r="C22" s="76"/>
      <c r="D22" s="77"/>
      <c r="E22" s="149"/>
      <c r="F22" s="97"/>
      <c r="G22" s="77"/>
      <c r="H22" s="75"/>
      <c r="I22" s="96"/>
      <c r="J22" s="96"/>
      <c r="K22" s="99"/>
      <c r="L22" s="405"/>
      <c r="M22" s="151"/>
      <c r="N22" s="100"/>
      <c r="O22" s="100"/>
      <c r="P22" s="102"/>
      <c r="Q22" s="102"/>
      <c r="R22" s="103"/>
      <c r="S22" s="103"/>
      <c r="T22" s="103"/>
      <c r="U22" s="104" t="s">
        <v>89</v>
      </c>
      <c r="V22" s="105">
        <v>100000</v>
      </c>
      <c r="W22" s="105">
        <f>[1]PRESUPUESTO!I39</f>
        <v>6043628</v>
      </c>
      <c r="X22" s="104" t="s">
        <v>60</v>
      </c>
      <c r="Y22" s="106">
        <v>6043628</v>
      </c>
      <c r="Z22" s="106">
        <v>0</v>
      </c>
      <c r="AA22" s="118"/>
      <c r="AB22" s="119"/>
      <c r="AC22" s="119"/>
      <c r="AD22" s="119"/>
      <c r="AE22" s="119"/>
      <c r="AF22" s="119"/>
      <c r="AG22" s="120"/>
      <c r="AH22" s="119"/>
      <c r="AI22" s="119"/>
      <c r="AJ22" s="119"/>
      <c r="AK22" s="119"/>
      <c r="AL22" s="119"/>
      <c r="AM22" s="110"/>
      <c r="AN22" s="102"/>
      <c r="AO22" s="386"/>
      <c r="AP22" s="102"/>
      <c r="AQ22" s="110"/>
      <c r="AR22" s="301"/>
      <c r="AS22" s="110"/>
      <c r="AT22" s="102"/>
      <c r="AU22" s="110"/>
      <c r="AV22" s="102"/>
      <c r="AW22" s="102"/>
      <c r="AX22" s="111"/>
      <c r="AZ22" s="94"/>
    </row>
    <row r="23" spans="1:52" s="93" customFormat="1" ht="45" customHeight="1" x14ac:dyDescent="0.25">
      <c r="A23" s="75"/>
      <c r="B23" s="75"/>
      <c r="C23" s="76"/>
      <c r="D23" s="77"/>
      <c r="E23" s="149"/>
      <c r="F23" s="97"/>
      <c r="G23" s="77"/>
      <c r="H23" s="75"/>
      <c r="I23" s="96"/>
      <c r="J23" s="96"/>
      <c r="K23" s="141" t="s">
        <v>90</v>
      </c>
      <c r="L23" s="408" t="s">
        <v>91</v>
      </c>
      <c r="M23" s="152">
        <f>(R23+V23)*100%/(R21+V21+V22+R23+V23+R24+V24+R25+V25)</f>
        <v>0.25</v>
      </c>
      <c r="N23" s="142" t="s">
        <v>92</v>
      </c>
      <c r="O23" s="142" t="s">
        <v>56</v>
      </c>
      <c r="P23" s="119"/>
      <c r="Q23" s="119"/>
      <c r="R23" s="103"/>
      <c r="S23" s="103"/>
      <c r="T23" s="103"/>
      <c r="U23" s="104" t="s">
        <v>93</v>
      </c>
      <c r="V23" s="105">
        <v>100000</v>
      </c>
      <c r="W23" s="105">
        <f>[1]PRESUPUESTO!I42</f>
        <v>57774160</v>
      </c>
      <c r="X23" s="104" t="s">
        <v>58</v>
      </c>
      <c r="Y23" s="106">
        <v>57674160</v>
      </c>
      <c r="Z23" s="106">
        <v>0</v>
      </c>
      <c r="AA23" s="118"/>
      <c r="AB23" s="119"/>
      <c r="AC23" s="119"/>
      <c r="AD23" s="119"/>
      <c r="AE23" s="119"/>
      <c r="AF23" s="119"/>
      <c r="AG23" s="120"/>
      <c r="AH23" s="119"/>
      <c r="AI23" s="119"/>
      <c r="AJ23" s="119"/>
      <c r="AK23" s="119"/>
      <c r="AL23" s="119"/>
      <c r="AM23" s="147"/>
      <c r="AN23" s="119">
        <v>0</v>
      </c>
      <c r="AO23" s="259"/>
      <c r="AP23" s="119"/>
      <c r="AQ23" s="147">
        <v>0.5</v>
      </c>
      <c r="AR23" s="259">
        <v>0.5</v>
      </c>
      <c r="AS23" s="147">
        <v>0.5</v>
      </c>
      <c r="AT23" s="119"/>
      <c r="AU23" s="147"/>
      <c r="AV23" s="119"/>
      <c r="AW23" s="119"/>
      <c r="AX23" s="148"/>
      <c r="AZ23" s="94"/>
    </row>
    <row r="24" spans="1:52" s="93" customFormat="1" ht="45" customHeight="1" x14ac:dyDescent="0.25">
      <c r="A24" s="75"/>
      <c r="B24" s="75"/>
      <c r="C24" s="76"/>
      <c r="D24" s="77"/>
      <c r="E24" s="149"/>
      <c r="F24" s="97"/>
      <c r="G24" s="77"/>
      <c r="H24" s="75"/>
      <c r="I24" s="96"/>
      <c r="J24" s="96"/>
      <c r="K24" s="141" t="s">
        <v>94</v>
      </c>
      <c r="L24" s="408" t="s">
        <v>95</v>
      </c>
      <c r="M24" s="152">
        <f>(R24+V24)*100%/(R21+V21+V22+R23+V23+R24+V24+R25+V25)</f>
        <v>0.25</v>
      </c>
      <c r="N24" s="142" t="s">
        <v>96</v>
      </c>
      <c r="O24" s="142" t="s">
        <v>56</v>
      </c>
      <c r="P24" s="119"/>
      <c r="Q24" s="119"/>
      <c r="R24" s="103"/>
      <c r="S24" s="103"/>
      <c r="T24" s="103"/>
      <c r="U24" s="104" t="s">
        <v>71</v>
      </c>
      <c r="V24" s="105">
        <v>100000</v>
      </c>
      <c r="W24" s="105">
        <f>[1]PRESUPUESTO!I45</f>
        <v>8400000</v>
      </c>
      <c r="X24" s="104" t="s">
        <v>58</v>
      </c>
      <c r="Y24" s="106">
        <v>8400000</v>
      </c>
      <c r="Z24" s="106">
        <v>8400000</v>
      </c>
      <c r="AA24" s="118"/>
      <c r="AB24" s="119"/>
      <c r="AC24" s="119"/>
      <c r="AD24" s="119"/>
      <c r="AE24" s="119"/>
      <c r="AF24" s="119"/>
      <c r="AG24" s="120"/>
      <c r="AH24" s="119"/>
      <c r="AI24" s="119"/>
      <c r="AJ24" s="119"/>
      <c r="AK24" s="119"/>
      <c r="AL24" s="119"/>
      <c r="AM24" s="147"/>
      <c r="AN24" s="144">
        <v>0.5</v>
      </c>
      <c r="AO24" s="259">
        <v>1</v>
      </c>
      <c r="AP24" s="119"/>
      <c r="AQ24" s="147"/>
      <c r="AR24" s="294"/>
      <c r="AS24" s="147"/>
      <c r="AT24" s="119"/>
      <c r="AU24" s="147"/>
      <c r="AV24" s="119"/>
      <c r="AW24" s="119"/>
      <c r="AX24" s="148"/>
      <c r="AZ24" s="94"/>
    </row>
    <row r="25" spans="1:52" s="93" customFormat="1" ht="62.25" customHeight="1" x14ac:dyDescent="0.25">
      <c r="A25" s="75"/>
      <c r="B25" s="75"/>
      <c r="C25" s="76"/>
      <c r="D25" s="77"/>
      <c r="E25" s="149"/>
      <c r="F25" s="100"/>
      <c r="G25" s="77"/>
      <c r="H25" s="75"/>
      <c r="I25" s="102"/>
      <c r="J25" s="102"/>
      <c r="K25" s="141" t="s">
        <v>97</v>
      </c>
      <c r="L25" s="142" t="s">
        <v>98</v>
      </c>
      <c r="M25" s="152">
        <f>(R25+V25)*100%/(R21+V21+V22+R23+V23+R24+V24+R25+V25)</f>
        <v>0.25</v>
      </c>
      <c r="N25" s="142" t="s">
        <v>99</v>
      </c>
      <c r="O25" s="142" t="s">
        <v>56</v>
      </c>
      <c r="P25" s="119"/>
      <c r="Q25" s="119"/>
      <c r="R25" s="103"/>
      <c r="S25" s="126"/>
      <c r="T25" s="126"/>
      <c r="U25" s="104" t="s">
        <v>71</v>
      </c>
      <c r="V25" s="105">
        <v>100000</v>
      </c>
      <c r="W25" s="105">
        <f>[1]PRESUPUESTO!I48</f>
        <v>262806316</v>
      </c>
      <c r="X25" s="104" t="s">
        <v>58</v>
      </c>
      <c r="Y25" s="153">
        <v>209070640</v>
      </c>
      <c r="Z25" s="153">
        <v>85416500</v>
      </c>
      <c r="AA25" s="118"/>
      <c r="AB25" s="119"/>
      <c r="AC25" s="119"/>
      <c r="AD25" s="119"/>
      <c r="AE25" s="119"/>
      <c r="AF25" s="119"/>
      <c r="AG25" s="120"/>
      <c r="AH25" s="119"/>
      <c r="AI25" s="119"/>
      <c r="AJ25" s="119"/>
      <c r="AK25" s="119"/>
      <c r="AL25" s="119"/>
      <c r="AM25" s="147"/>
      <c r="AN25" s="144">
        <v>0.5</v>
      </c>
      <c r="AO25" s="259"/>
      <c r="AP25" s="147">
        <v>0.5</v>
      </c>
      <c r="AQ25" s="147">
        <v>0.5</v>
      </c>
      <c r="AR25" s="381">
        <v>0.1</v>
      </c>
      <c r="AS25" s="147">
        <v>0.5</v>
      </c>
      <c r="AT25" s="119"/>
      <c r="AU25" s="147"/>
      <c r="AV25" s="119"/>
      <c r="AW25" s="119"/>
      <c r="AX25" s="148"/>
      <c r="AZ25" s="94"/>
    </row>
    <row r="26" spans="1:52" s="93" customFormat="1" ht="110.25" customHeight="1" x14ac:dyDescent="0.25">
      <c r="A26" s="75"/>
      <c r="B26" s="75"/>
      <c r="C26" s="76"/>
      <c r="D26" s="77"/>
      <c r="E26" s="141" t="s">
        <v>100</v>
      </c>
      <c r="F26" s="142" t="s">
        <v>101</v>
      </c>
      <c r="G26" s="143">
        <v>5.9900000000000002E-2</v>
      </c>
      <c r="H26" s="142">
        <v>47</v>
      </c>
      <c r="I26" s="144">
        <v>0.6</v>
      </c>
      <c r="J26" s="119">
        <v>28</v>
      </c>
      <c r="K26" s="141" t="s">
        <v>102</v>
      </c>
      <c r="L26" s="408" t="s">
        <v>103</v>
      </c>
      <c r="M26" s="145">
        <v>1</v>
      </c>
      <c r="N26" s="142" t="s">
        <v>104</v>
      </c>
      <c r="O26" s="142" t="s">
        <v>56</v>
      </c>
      <c r="P26" s="119"/>
      <c r="Q26" s="119"/>
      <c r="R26" s="103"/>
      <c r="S26" s="146">
        <f>SUM(W26)+R26+R12</f>
        <v>2780345351</v>
      </c>
      <c r="T26" s="146">
        <f>SUM(Y26)+R26+R12</f>
        <v>2780245351</v>
      </c>
      <c r="U26" s="104" t="s">
        <v>71</v>
      </c>
      <c r="V26" s="105">
        <v>100000</v>
      </c>
      <c r="W26" s="105">
        <f>[1]PRESUPUESTO!I51</f>
        <v>62707717</v>
      </c>
      <c r="X26" s="104" t="s">
        <v>58</v>
      </c>
      <c r="Y26" s="106">
        <v>62607717</v>
      </c>
      <c r="Z26" s="106">
        <v>16473715</v>
      </c>
      <c r="AA26" s="118"/>
      <c r="AB26" s="119"/>
      <c r="AC26" s="119"/>
      <c r="AD26" s="119"/>
      <c r="AE26" s="119"/>
      <c r="AF26" s="119"/>
      <c r="AG26" s="120"/>
      <c r="AH26" s="119"/>
      <c r="AI26" s="119"/>
      <c r="AJ26" s="119"/>
      <c r="AK26" s="119"/>
      <c r="AL26" s="119"/>
      <c r="AM26" s="147">
        <v>0.2</v>
      </c>
      <c r="AN26" s="119">
        <v>0</v>
      </c>
      <c r="AO26" s="259">
        <v>0.2</v>
      </c>
      <c r="AP26" s="144">
        <v>0.4</v>
      </c>
      <c r="AQ26" s="147">
        <v>0.2</v>
      </c>
      <c r="AR26" s="381">
        <v>0.2</v>
      </c>
      <c r="AS26" s="147">
        <v>0.2</v>
      </c>
      <c r="AT26" s="119"/>
      <c r="AU26" s="147">
        <v>0.2</v>
      </c>
      <c r="AV26" s="119"/>
      <c r="AW26" s="119"/>
      <c r="AX26" s="148"/>
      <c r="AZ26" s="94"/>
    </row>
    <row r="27" spans="1:52" s="93" customFormat="1" ht="96.75" customHeight="1" x14ac:dyDescent="0.25">
      <c r="A27" s="75"/>
      <c r="B27" s="75"/>
      <c r="C27" s="76"/>
      <c r="D27" s="77"/>
      <c r="E27" s="141" t="s">
        <v>105</v>
      </c>
      <c r="F27" s="142" t="s">
        <v>106</v>
      </c>
      <c r="G27" s="143">
        <v>3.4700000000000002E-2</v>
      </c>
      <c r="H27" s="142">
        <v>24</v>
      </c>
      <c r="I27" s="144">
        <v>0.6</v>
      </c>
      <c r="J27" s="119">
        <v>14</v>
      </c>
      <c r="K27" s="141" t="s">
        <v>107</v>
      </c>
      <c r="L27" s="408" t="s">
        <v>108</v>
      </c>
      <c r="M27" s="145">
        <v>1</v>
      </c>
      <c r="N27" s="142" t="s">
        <v>109</v>
      </c>
      <c r="O27" s="142" t="s">
        <v>56</v>
      </c>
      <c r="P27" s="119"/>
      <c r="Q27" s="119"/>
      <c r="R27" s="126"/>
      <c r="S27" s="146">
        <f>SUM(W27)+R27+R12</f>
        <v>3005419471</v>
      </c>
      <c r="T27" s="146">
        <f>SUM(Y27)+R27+R12</f>
        <v>2805319471</v>
      </c>
      <c r="U27" s="104" t="s">
        <v>71</v>
      </c>
      <c r="V27" s="105">
        <v>100000</v>
      </c>
      <c r="W27" s="105">
        <v>287781837</v>
      </c>
      <c r="X27" s="104" t="s">
        <v>58</v>
      </c>
      <c r="Y27" s="106">
        <v>87681837</v>
      </c>
      <c r="Z27" s="106">
        <v>26304551</v>
      </c>
      <c r="AA27" s="118"/>
      <c r="AB27" s="119"/>
      <c r="AC27" s="119"/>
      <c r="AD27" s="119"/>
      <c r="AE27" s="119"/>
      <c r="AF27" s="119"/>
      <c r="AG27" s="120"/>
      <c r="AH27" s="119"/>
      <c r="AI27" s="119"/>
      <c r="AJ27" s="119"/>
      <c r="AK27" s="119"/>
      <c r="AL27" s="119"/>
      <c r="AM27" s="147">
        <v>0.2</v>
      </c>
      <c r="AN27" s="119">
        <v>0</v>
      </c>
      <c r="AO27" s="259">
        <v>0.2</v>
      </c>
      <c r="AP27" s="144">
        <v>0.4</v>
      </c>
      <c r="AQ27" s="147">
        <v>0.2</v>
      </c>
      <c r="AR27" s="381">
        <v>0.2</v>
      </c>
      <c r="AS27" s="147">
        <v>0.2</v>
      </c>
      <c r="AT27" s="119"/>
      <c r="AU27" s="147">
        <v>0.2</v>
      </c>
      <c r="AV27" s="119"/>
      <c r="AW27" s="119"/>
      <c r="AX27" s="148"/>
      <c r="AZ27" s="94"/>
    </row>
    <row r="28" spans="1:52" s="154" customFormat="1" ht="34.5" customHeight="1" x14ac:dyDescent="0.2">
      <c r="A28" s="33" t="s">
        <v>110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5"/>
      <c r="AZ28" s="94"/>
    </row>
    <row r="29" spans="1:52" s="154" customFormat="1" ht="34.5" customHeight="1" thickBot="1" x14ac:dyDescent="0.25">
      <c r="A29" s="36" t="s">
        <v>111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8"/>
      <c r="AZ29" s="94"/>
    </row>
    <row r="30" spans="1:52" s="154" customFormat="1" ht="34.5" customHeight="1" x14ac:dyDescent="0.2">
      <c r="A30" s="39" t="s">
        <v>10</v>
      </c>
      <c r="B30" s="40" t="s">
        <v>11</v>
      </c>
      <c r="C30" s="41" t="s">
        <v>12</v>
      </c>
      <c r="D30" s="40" t="s">
        <v>13</v>
      </c>
      <c r="E30" s="40" t="s">
        <v>14</v>
      </c>
      <c r="F30" s="40" t="s">
        <v>15</v>
      </c>
      <c r="G30" s="40" t="s">
        <v>16</v>
      </c>
      <c r="H30" s="40" t="s">
        <v>17</v>
      </c>
      <c r="I30" s="40" t="s">
        <v>18</v>
      </c>
      <c r="J30" s="40"/>
      <c r="K30" s="40" t="s">
        <v>19</v>
      </c>
      <c r="L30" s="40" t="s">
        <v>20</v>
      </c>
      <c r="M30" s="42" t="s">
        <v>21</v>
      </c>
      <c r="N30" s="40" t="s">
        <v>22</v>
      </c>
      <c r="O30" s="40" t="s">
        <v>23</v>
      </c>
      <c r="P30" s="40" t="s">
        <v>24</v>
      </c>
      <c r="Q30" s="40" t="s">
        <v>25</v>
      </c>
      <c r="R30" s="44" t="s">
        <v>26</v>
      </c>
      <c r="S30" s="44" t="s">
        <v>27</v>
      </c>
      <c r="T30" s="44" t="s">
        <v>28</v>
      </c>
      <c r="U30" s="43" t="s">
        <v>29</v>
      </c>
      <c r="V30" s="155"/>
      <c r="W30" s="155"/>
      <c r="X30" s="155"/>
      <c r="Y30" s="155"/>
      <c r="Z30" s="155"/>
      <c r="AA30" s="48" t="s">
        <v>30</v>
      </c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50"/>
      <c r="AZ30" s="94"/>
    </row>
    <row r="31" spans="1:52" s="154" customFormat="1" ht="34.5" customHeight="1" x14ac:dyDescent="0.2">
      <c r="A31" s="52"/>
      <c r="B31" s="53"/>
      <c r="C31" s="54"/>
      <c r="D31" s="53"/>
      <c r="E31" s="53"/>
      <c r="F31" s="53"/>
      <c r="G31" s="53"/>
      <c r="H31" s="53"/>
      <c r="I31" s="53" t="s">
        <v>31</v>
      </c>
      <c r="J31" s="53"/>
      <c r="K31" s="53"/>
      <c r="L31" s="53"/>
      <c r="M31" s="55"/>
      <c r="N31" s="53"/>
      <c r="O31" s="53"/>
      <c r="P31" s="53"/>
      <c r="Q31" s="53"/>
      <c r="R31" s="57"/>
      <c r="S31" s="57"/>
      <c r="T31" s="57"/>
      <c r="U31" s="156" t="s">
        <v>32</v>
      </c>
      <c r="V31" s="53" t="s">
        <v>33</v>
      </c>
      <c r="W31" s="53" t="s">
        <v>34</v>
      </c>
      <c r="X31" s="53" t="s">
        <v>35</v>
      </c>
      <c r="Y31" s="53" t="s">
        <v>36</v>
      </c>
      <c r="Z31" s="56" t="s">
        <v>37</v>
      </c>
      <c r="AA31" s="60" t="s">
        <v>38</v>
      </c>
      <c r="AB31" s="61"/>
      <c r="AC31" s="61" t="s">
        <v>39</v>
      </c>
      <c r="AD31" s="61"/>
      <c r="AE31" s="61" t="s">
        <v>40</v>
      </c>
      <c r="AF31" s="61"/>
      <c r="AG31" s="61" t="s">
        <v>41</v>
      </c>
      <c r="AH31" s="61"/>
      <c r="AI31" s="61" t="s">
        <v>40</v>
      </c>
      <c r="AJ31" s="61"/>
      <c r="AK31" s="61" t="s">
        <v>42</v>
      </c>
      <c r="AL31" s="61"/>
      <c r="AM31" s="61" t="s">
        <v>42</v>
      </c>
      <c r="AN31" s="61"/>
      <c r="AO31" s="61" t="s">
        <v>41</v>
      </c>
      <c r="AP31" s="61"/>
      <c r="AQ31" s="61" t="s">
        <v>43</v>
      </c>
      <c r="AR31" s="61"/>
      <c r="AS31" s="61" t="s">
        <v>44</v>
      </c>
      <c r="AT31" s="61"/>
      <c r="AU31" s="61" t="s">
        <v>45</v>
      </c>
      <c r="AV31" s="61"/>
      <c r="AW31" s="61" t="s">
        <v>46</v>
      </c>
      <c r="AX31" s="62"/>
      <c r="AZ31" s="94"/>
    </row>
    <row r="32" spans="1:52" s="154" customFormat="1" ht="34.5" customHeight="1" thickBot="1" x14ac:dyDescent="0.25">
      <c r="A32" s="63"/>
      <c r="B32" s="64"/>
      <c r="C32" s="65"/>
      <c r="D32" s="64"/>
      <c r="E32" s="64"/>
      <c r="F32" s="64"/>
      <c r="G32" s="64"/>
      <c r="H32" s="64"/>
      <c r="I32" s="66" t="s">
        <v>47</v>
      </c>
      <c r="J32" s="66" t="s">
        <v>48</v>
      </c>
      <c r="K32" s="64"/>
      <c r="L32" s="64"/>
      <c r="M32" s="67"/>
      <c r="N32" s="64"/>
      <c r="O32" s="64"/>
      <c r="P32" s="64"/>
      <c r="Q32" s="64"/>
      <c r="R32" s="69"/>
      <c r="S32" s="69"/>
      <c r="T32" s="69"/>
      <c r="U32" s="157"/>
      <c r="V32" s="64"/>
      <c r="W32" s="64"/>
      <c r="X32" s="64"/>
      <c r="Y32" s="64"/>
      <c r="Z32" s="68"/>
      <c r="AA32" s="158" t="s">
        <v>49</v>
      </c>
      <c r="AB32" s="159" t="s">
        <v>38</v>
      </c>
      <c r="AC32" s="159" t="s">
        <v>49</v>
      </c>
      <c r="AD32" s="159" t="s">
        <v>38</v>
      </c>
      <c r="AE32" s="159" t="s">
        <v>49</v>
      </c>
      <c r="AF32" s="159" t="s">
        <v>38</v>
      </c>
      <c r="AG32" s="159" t="s">
        <v>49</v>
      </c>
      <c r="AH32" s="159" t="s">
        <v>38</v>
      </c>
      <c r="AI32" s="159" t="s">
        <v>49</v>
      </c>
      <c r="AJ32" s="159" t="s">
        <v>38</v>
      </c>
      <c r="AK32" s="159" t="s">
        <v>49</v>
      </c>
      <c r="AL32" s="159" t="s">
        <v>38</v>
      </c>
      <c r="AM32" s="159" t="s">
        <v>49</v>
      </c>
      <c r="AN32" s="159" t="s">
        <v>38</v>
      </c>
      <c r="AO32" s="382" t="s">
        <v>49</v>
      </c>
      <c r="AP32" s="159" t="s">
        <v>38</v>
      </c>
      <c r="AQ32" s="159" t="s">
        <v>49</v>
      </c>
      <c r="AR32" s="382" t="s">
        <v>38</v>
      </c>
      <c r="AS32" s="159" t="s">
        <v>49</v>
      </c>
      <c r="AT32" s="159" t="s">
        <v>38</v>
      </c>
      <c r="AU32" s="159" t="s">
        <v>49</v>
      </c>
      <c r="AV32" s="159" t="s">
        <v>38</v>
      </c>
      <c r="AW32" s="159" t="s">
        <v>49</v>
      </c>
      <c r="AX32" s="74" t="s">
        <v>38</v>
      </c>
      <c r="AZ32" s="94"/>
    </row>
    <row r="33" spans="1:54" s="154" customFormat="1" ht="34.5" customHeight="1" x14ac:dyDescent="0.2">
      <c r="A33" s="160" t="s">
        <v>112</v>
      </c>
      <c r="B33" s="75" t="s">
        <v>113</v>
      </c>
      <c r="C33" s="76">
        <v>2024053600021</v>
      </c>
      <c r="D33" s="77">
        <v>9.6299999999999997E-2</v>
      </c>
      <c r="E33" s="160" t="s">
        <v>114</v>
      </c>
      <c r="F33" s="75" t="s">
        <v>115</v>
      </c>
      <c r="G33" s="161">
        <v>1</v>
      </c>
      <c r="H33" s="75">
        <v>17600</v>
      </c>
      <c r="I33" s="162">
        <v>0.93520000000000003</v>
      </c>
      <c r="J33" s="163">
        <v>16461</v>
      </c>
      <c r="K33" s="164" t="s">
        <v>116</v>
      </c>
      <c r="L33" s="404" t="s">
        <v>117</v>
      </c>
      <c r="M33" s="165">
        <f>(R33+V33+V34+V35+V36+V37+V38)*100%/(R33+V33+V34++V36+V37+V38+R39+V39)</f>
        <v>0.99999553468369484</v>
      </c>
      <c r="N33" s="79" t="s">
        <v>118</v>
      </c>
      <c r="O33" s="79" t="s">
        <v>56</v>
      </c>
      <c r="P33" s="78"/>
      <c r="Q33" s="78"/>
      <c r="R33" s="166">
        <v>22394630101</v>
      </c>
      <c r="S33" s="166">
        <f>SUM(W33:W38)+R33</f>
        <v>22861565522.580002</v>
      </c>
      <c r="T33" s="166">
        <f>SUM(Y33:Y38)+R33</f>
        <v>22807172157.580002</v>
      </c>
      <c r="U33" s="104" t="s">
        <v>119</v>
      </c>
      <c r="V33" s="106">
        <v>100000</v>
      </c>
      <c r="W33" s="167">
        <f>[1]PRESUPUESTO!I58</f>
        <v>100000</v>
      </c>
      <c r="X33" s="168" t="s">
        <v>58</v>
      </c>
      <c r="Y33" s="106">
        <v>0</v>
      </c>
      <c r="Z33" s="169">
        <v>0</v>
      </c>
      <c r="AA33" s="170"/>
      <c r="AB33" s="170"/>
      <c r="AC33" s="170"/>
      <c r="AD33" s="170"/>
      <c r="AE33" s="170"/>
      <c r="AF33" s="170"/>
      <c r="AG33" s="170"/>
      <c r="AH33" s="170"/>
      <c r="AI33" s="171"/>
      <c r="AJ33" s="170"/>
      <c r="AK33" s="170"/>
      <c r="AL33" s="170"/>
      <c r="AM33" s="171">
        <v>0.2</v>
      </c>
      <c r="AN33" s="172">
        <v>0.63639999999999997</v>
      </c>
      <c r="AO33" s="383">
        <v>0.2</v>
      </c>
      <c r="AP33" s="171">
        <v>0.1</v>
      </c>
      <c r="AQ33" s="171">
        <v>0.2</v>
      </c>
      <c r="AR33" s="383">
        <v>0.1</v>
      </c>
      <c r="AS33" s="171">
        <v>0.2</v>
      </c>
      <c r="AT33" s="171"/>
      <c r="AU33" s="171">
        <v>0.2</v>
      </c>
      <c r="AV33" s="171"/>
      <c r="AW33" s="171"/>
      <c r="AX33" s="81"/>
      <c r="AZ33" s="173"/>
    </row>
    <row r="34" spans="1:54" s="154" customFormat="1" ht="34.5" customHeight="1" x14ac:dyDescent="0.2">
      <c r="A34" s="160"/>
      <c r="B34" s="75"/>
      <c r="C34" s="76"/>
      <c r="D34" s="77"/>
      <c r="E34" s="160"/>
      <c r="F34" s="75"/>
      <c r="G34" s="161"/>
      <c r="H34" s="75"/>
      <c r="I34" s="96"/>
      <c r="J34" s="174"/>
      <c r="K34" s="175"/>
      <c r="L34" s="407"/>
      <c r="M34" s="134"/>
      <c r="N34" s="97"/>
      <c r="O34" s="97"/>
      <c r="P34" s="96"/>
      <c r="Q34" s="96"/>
      <c r="R34" s="176"/>
      <c r="S34" s="176"/>
      <c r="T34" s="176"/>
      <c r="U34" s="104" t="s">
        <v>120</v>
      </c>
      <c r="V34" s="106">
        <v>0</v>
      </c>
      <c r="W34" s="167">
        <f>[1]PRESUPUESTO!I61</f>
        <v>382096715.57999998</v>
      </c>
      <c r="X34" s="168" t="s">
        <v>58</v>
      </c>
      <c r="Y34" s="106">
        <v>382096715.57999998</v>
      </c>
      <c r="Z34" s="169">
        <v>327835668</v>
      </c>
      <c r="AA34" s="170"/>
      <c r="AB34" s="170"/>
      <c r="AC34" s="170"/>
      <c r="AD34" s="170"/>
      <c r="AE34" s="170"/>
      <c r="AF34" s="170"/>
      <c r="AG34" s="170"/>
      <c r="AH34" s="170"/>
      <c r="AI34" s="171"/>
      <c r="AJ34" s="170"/>
      <c r="AK34" s="170"/>
      <c r="AL34" s="170"/>
      <c r="AM34" s="170"/>
      <c r="AN34" s="172"/>
      <c r="AO34" s="383"/>
      <c r="AP34" s="171"/>
      <c r="AQ34" s="171"/>
      <c r="AR34" s="383"/>
      <c r="AS34" s="171"/>
      <c r="AT34" s="171"/>
      <c r="AU34" s="171"/>
      <c r="AV34" s="171"/>
      <c r="AW34" s="171"/>
      <c r="AX34" s="136"/>
      <c r="AZ34" s="173"/>
    </row>
    <row r="35" spans="1:54" s="154" customFormat="1" ht="34.5" customHeight="1" x14ac:dyDescent="0.2">
      <c r="A35" s="160"/>
      <c r="B35" s="75"/>
      <c r="C35" s="76"/>
      <c r="D35" s="77"/>
      <c r="E35" s="160"/>
      <c r="F35" s="75"/>
      <c r="G35" s="161"/>
      <c r="H35" s="75"/>
      <c r="I35" s="96"/>
      <c r="J35" s="174"/>
      <c r="K35" s="175"/>
      <c r="L35" s="407"/>
      <c r="M35" s="134"/>
      <c r="N35" s="97"/>
      <c r="O35" s="97"/>
      <c r="P35" s="96"/>
      <c r="Q35" s="96"/>
      <c r="R35" s="176"/>
      <c r="S35" s="176"/>
      <c r="T35" s="176"/>
      <c r="U35" s="104" t="s">
        <v>121</v>
      </c>
      <c r="V35" s="106">
        <v>0</v>
      </c>
      <c r="W35" s="167">
        <f>[1]PRESUPUESTO!I64</f>
        <v>3392406</v>
      </c>
      <c r="X35" s="168" t="s">
        <v>58</v>
      </c>
      <c r="Y35" s="153">
        <v>3392406</v>
      </c>
      <c r="Z35" s="169">
        <v>0</v>
      </c>
      <c r="AA35" s="170"/>
      <c r="AB35" s="170"/>
      <c r="AC35" s="170"/>
      <c r="AD35" s="170"/>
      <c r="AE35" s="170"/>
      <c r="AF35" s="170"/>
      <c r="AG35" s="170"/>
      <c r="AH35" s="170"/>
      <c r="AI35" s="171"/>
      <c r="AJ35" s="170"/>
      <c r="AK35" s="170"/>
      <c r="AL35" s="170"/>
      <c r="AM35" s="170"/>
      <c r="AN35" s="172"/>
      <c r="AO35" s="383"/>
      <c r="AP35" s="171"/>
      <c r="AQ35" s="171"/>
      <c r="AR35" s="383"/>
      <c r="AS35" s="171"/>
      <c r="AT35" s="171"/>
      <c r="AU35" s="171"/>
      <c r="AV35" s="171"/>
      <c r="AW35" s="171"/>
      <c r="AX35" s="136"/>
      <c r="AZ35" s="173"/>
    </row>
    <row r="36" spans="1:54" s="154" customFormat="1" ht="34.5" customHeight="1" x14ac:dyDescent="0.2">
      <c r="A36" s="160"/>
      <c r="B36" s="75"/>
      <c r="C36" s="76"/>
      <c r="D36" s="77"/>
      <c r="E36" s="160"/>
      <c r="F36" s="75"/>
      <c r="G36" s="161"/>
      <c r="H36" s="75"/>
      <c r="I36" s="96"/>
      <c r="J36" s="174"/>
      <c r="K36" s="175"/>
      <c r="L36" s="407"/>
      <c r="M36" s="134"/>
      <c r="N36" s="97"/>
      <c r="O36" s="97"/>
      <c r="P36" s="96"/>
      <c r="Q36" s="96"/>
      <c r="R36" s="176"/>
      <c r="S36" s="176"/>
      <c r="T36" s="176"/>
      <c r="U36" s="104" t="s">
        <v>122</v>
      </c>
      <c r="V36" s="106">
        <v>0</v>
      </c>
      <c r="W36" s="167">
        <f>[1]PRESUPUESTO!I67</f>
        <v>64933955</v>
      </c>
      <c r="X36" s="168" t="s">
        <v>58</v>
      </c>
      <c r="Y36" s="106">
        <v>21499262</v>
      </c>
      <c r="Z36" s="169">
        <v>21499262</v>
      </c>
      <c r="AA36" s="170"/>
      <c r="AB36" s="170"/>
      <c r="AC36" s="170"/>
      <c r="AD36" s="170"/>
      <c r="AE36" s="170"/>
      <c r="AF36" s="170"/>
      <c r="AG36" s="170"/>
      <c r="AH36" s="170"/>
      <c r="AI36" s="171"/>
      <c r="AJ36" s="170"/>
      <c r="AK36" s="170"/>
      <c r="AL36" s="170"/>
      <c r="AM36" s="170"/>
      <c r="AN36" s="172"/>
      <c r="AO36" s="383"/>
      <c r="AP36" s="171"/>
      <c r="AQ36" s="171"/>
      <c r="AR36" s="383"/>
      <c r="AS36" s="171"/>
      <c r="AT36" s="171"/>
      <c r="AU36" s="171"/>
      <c r="AV36" s="171"/>
      <c r="AW36" s="171"/>
      <c r="AX36" s="136"/>
      <c r="AZ36" s="173"/>
    </row>
    <row r="37" spans="1:54" s="154" customFormat="1" ht="34.5" customHeight="1" x14ac:dyDescent="0.2">
      <c r="A37" s="160"/>
      <c r="B37" s="75"/>
      <c r="C37" s="76"/>
      <c r="D37" s="77"/>
      <c r="E37" s="160"/>
      <c r="F37" s="75"/>
      <c r="G37" s="161"/>
      <c r="H37" s="75"/>
      <c r="I37" s="96"/>
      <c r="J37" s="174"/>
      <c r="K37" s="175"/>
      <c r="L37" s="407"/>
      <c r="M37" s="134"/>
      <c r="N37" s="97"/>
      <c r="O37" s="97"/>
      <c r="P37" s="96"/>
      <c r="Q37" s="96"/>
      <c r="R37" s="176"/>
      <c r="S37" s="176"/>
      <c r="T37" s="176"/>
      <c r="U37" s="104" t="s">
        <v>123</v>
      </c>
      <c r="V37" s="106">
        <v>0</v>
      </c>
      <c r="W37" s="167">
        <f>[1]PRESUPUESTO!I70</f>
        <v>16233488</v>
      </c>
      <c r="X37" s="168" t="s">
        <v>124</v>
      </c>
      <c r="Y37" s="106">
        <v>5374816</v>
      </c>
      <c r="Z37" s="169">
        <v>0</v>
      </c>
      <c r="AA37" s="170"/>
      <c r="AB37" s="170"/>
      <c r="AC37" s="170"/>
      <c r="AD37" s="170"/>
      <c r="AE37" s="170"/>
      <c r="AF37" s="170"/>
      <c r="AG37" s="170"/>
      <c r="AH37" s="170"/>
      <c r="AI37" s="171"/>
      <c r="AJ37" s="170"/>
      <c r="AK37" s="170"/>
      <c r="AL37" s="170"/>
      <c r="AM37" s="170"/>
      <c r="AN37" s="172"/>
      <c r="AO37" s="383"/>
      <c r="AP37" s="171"/>
      <c r="AQ37" s="171"/>
      <c r="AR37" s="383"/>
      <c r="AS37" s="171"/>
      <c r="AT37" s="171"/>
      <c r="AU37" s="171"/>
      <c r="AV37" s="171"/>
      <c r="AW37" s="171"/>
      <c r="AX37" s="136"/>
      <c r="AZ37" s="173"/>
    </row>
    <row r="38" spans="1:54" s="154" customFormat="1" ht="34.5" customHeight="1" x14ac:dyDescent="0.2">
      <c r="A38" s="160"/>
      <c r="B38" s="75"/>
      <c r="C38" s="76"/>
      <c r="D38" s="77"/>
      <c r="E38" s="160"/>
      <c r="F38" s="75"/>
      <c r="G38" s="161"/>
      <c r="H38" s="75"/>
      <c r="I38" s="96"/>
      <c r="J38" s="174"/>
      <c r="K38" s="177"/>
      <c r="L38" s="405"/>
      <c r="M38" s="139"/>
      <c r="N38" s="100"/>
      <c r="O38" s="100"/>
      <c r="P38" s="102"/>
      <c r="Q38" s="102"/>
      <c r="R38" s="176"/>
      <c r="S38" s="176"/>
      <c r="T38" s="176"/>
      <c r="U38" s="104" t="s">
        <v>125</v>
      </c>
      <c r="V38" s="106">
        <v>0</v>
      </c>
      <c r="W38" s="167">
        <f>[1]PRESUPUESTO!I73</f>
        <v>178857</v>
      </c>
      <c r="X38" s="168" t="s">
        <v>124</v>
      </c>
      <c r="Y38" s="106">
        <v>178857</v>
      </c>
      <c r="Z38" s="169">
        <v>0</v>
      </c>
      <c r="AA38" s="170"/>
      <c r="AB38" s="170"/>
      <c r="AC38" s="170"/>
      <c r="AD38" s="170"/>
      <c r="AE38" s="170"/>
      <c r="AF38" s="170"/>
      <c r="AG38" s="170"/>
      <c r="AH38" s="170"/>
      <c r="AI38" s="171"/>
      <c r="AJ38" s="170"/>
      <c r="AK38" s="170"/>
      <c r="AL38" s="170"/>
      <c r="AM38" s="170"/>
      <c r="AN38" s="172"/>
      <c r="AO38" s="383"/>
      <c r="AP38" s="171"/>
      <c r="AQ38" s="171"/>
      <c r="AR38" s="383"/>
      <c r="AS38" s="171"/>
      <c r="AT38" s="171"/>
      <c r="AU38" s="171"/>
      <c r="AV38" s="171"/>
      <c r="AW38" s="171"/>
      <c r="AX38" s="140"/>
      <c r="AZ38" s="173"/>
    </row>
    <row r="39" spans="1:54" s="154" customFormat="1" ht="34.5" customHeight="1" x14ac:dyDescent="0.2">
      <c r="A39" s="160"/>
      <c r="B39" s="75"/>
      <c r="C39" s="76"/>
      <c r="D39" s="77"/>
      <c r="E39" s="160"/>
      <c r="F39" s="75"/>
      <c r="G39" s="161"/>
      <c r="H39" s="75"/>
      <c r="I39" s="102"/>
      <c r="J39" s="178"/>
      <c r="K39" s="179" t="s">
        <v>126</v>
      </c>
      <c r="L39" s="408" t="s">
        <v>127</v>
      </c>
      <c r="M39" s="152">
        <f>(R39+V39)*100%/(R33+V33+V34+V35+V36+V37+V38+R39+V39)</f>
        <v>4.4653163051026981E-6</v>
      </c>
      <c r="N39" s="142" t="s">
        <v>118</v>
      </c>
      <c r="O39" s="142" t="s">
        <v>56</v>
      </c>
      <c r="P39" s="119"/>
      <c r="Q39" s="119"/>
      <c r="R39" s="180"/>
      <c r="S39" s="180"/>
      <c r="T39" s="180"/>
      <c r="U39" s="104" t="s">
        <v>128</v>
      </c>
      <c r="V39" s="106">
        <v>100000</v>
      </c>
      <c r="W39" s="167">
        <f>[1]PRESUPUESTO!I76</f>
        <v>100000</v>
      </c>
      <c r="X39" s="168" t="s">
        <v>58</v>
      </c>
      <c r="Y39" s="105">
        <v>0</v>
      </c>
      <c r="Z39" s="105">
        <v>0</v>
      </c>
      <c r="AA39" s="119"/>
      <c r="AB39" s="119"/>
      <c r="AC39" s="119"/>
      <c r="AD39" s="119"/>
      <c r="AE39" s="119"/>
      <c r="AF39" s="119"/>
      <c r="AG39" s="120"/>
      <c r="AH39" s="119"/>
      <c r="AI39" s="119"/>
      <c r="AJ39" s="119"/>
      <c r="AK39" s="119"/>
      <c r="AL39" s="119"/>
      <c r="AM39" s="144">
        <v>0.2</v>
      </c>
      <c r="AN39" s="181">
        <v>0.63639999999999997</v>
      </c>
      <c r="AO39" s="381">
        <v>0.2</v>
      </c>
      <c r="AP39" s="182">
        <v>0.1</v>
      </c>
      <c r="AQ39" s="144">
        <v>0.2</v>
      </c>
      <c r="AR39" s="381">
        <v>0.1</v>
      </c>
      <c r="AS39" s="144">
        <v>0.2</v>
      </c>
      <c r="AT39" s="183"/>
      <c r="AU39" s="144">
        <v>0.2</v>
      </c>
      <c r="AV39" s="183"/>
      <c r="AW39" s="183"/>
      <c r="AX39" s="184"/>
      <c r="AZ39" s="94"/>
    </row>
    <row r="40" spans="1:54" s="154" customFormat="1" x14ac:dyDescent="0.2">
      <c r="A40" s="33" t="s">
        <v>129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5"/>
      <c r="AZ40" s="94"/>
    </row>
    <row r="41" spans="1:54" s="154" customFormat="1" ht="15.75" thickBot="1" x14ac:dyDescent="0.25">
      <c r="A41" s="36" t="s">
        <v>130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8"/>
      <c r="AZ41" s="94"/>
    </row>
    <row r="42" spans="1:54" s="154" customFormat="1" ht="34.5" customHeight="1" x14ac:dyDescent="0.2">
      <c r="A42" s="39" t="s">
        <v>10</v>
      </c>
      <c r="B42" s="40" t="s">
        <v>11</v>
      </c>
      <c r="C42" s="41" t="s">
        <v>12</v>
      </c>
      <c r="D42" s="40" t="s">
        <v>13</v>
      </c>
      <c r="E42" s="40" t="s">
        <v>14</v>
      </c>
      <c r="F42" s="40" t="s">
        <v>15</v>
      </c>
      <c r="G42" s="40" t="s">
        <v>16</v>
      </c>
      <c r="H42" s="40" t="s">
        <v>17</v>
      </c>
      <c r="I42" s="40" t="s">
        <v>18</v>
      </c>
      <c r="J42" s="40"/>
      <c r="K42" s="40" t="s">
        <v>19</v>
      </c>
      <c r="L42" s="40" t="s">
        <v>20</v>
      </c>
      <c r="M42" s="42" t="s">
        <v>21</v>
      </c>
      <c r="N42" s="40" t="s">
        <v>22</v>
      </c>
      <c r="O42" s="40" t="s">
        <v>23</v>
      </c>
      <c r="P42" s="40" t="s">
        <v>24</v>
      </c>
      <c r="Q42" s="40" t="s">
        <v>25</v>
      </c>
      <c r="R42" s="44" t="s">
        <v>26</v>
      </c>
      <c r="S42" s="44" t="s">
        <v>27</v>
      </c>
      <c r="T42" s="185" t="s">
        <v>28</v>
      </c>
      <c r="U42" s="186" t="s">
        <v>29</v>
      </c>
      <c r="V42" s="155"/>
      <c r="W42" s="155"/>
      <c r="X42" s="155"/>
      <c r="Y42" s="155"/>
      <c r="Z42" s="155"/>
      <c r="AA42" s="48" t="s">
        <v>30</v>
      </c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50"/>
      <c r="AZ42" s="94"/>
    </row>
    <row r="43" spans="1:54" s="154" customFormat="1" ht="34.5" customHeight="1" x14ac:dyDescent="0.2">
      <c r="A43" s="52"/>
      <c r="B43" s="53"/>
      <c r="C43" s="54"/>
      <c r="D43" s="53"/>
      <c r="E43" s="53"/>
      <c r="F43" s="53"/>
      <c r="G43" s="53"/>
      <c r="H43" s="53"/>
      <c r="I43" s="53" t="s">
        <v>31</v>
      </c>
      <c r="J43" s="53"/>
      <c r="K43" s="53"/>
      <c r="L43" s="53"/>
      <c r="M43" s="55"/>
      <c r="N43" s="53"/>
      <c r="O43" s="53"/>
      <c r="P43" s="53"/>
      <c r="Q43" s="53"/>
      <c r="R43" s="57"/>
      <c r="S43" s="57"/>
      <c r="T43" s="187"/>
      <c r="U43" s="188" t="s">
        <v>32</v>
      </c>
      <c r="V43" s="53" t="s">
        <v>33</v>
      </c>
      <c r="W43" s="53" t="s">
        <v>34</v>
      </c>
      <c r="X43" s="53" t="s">
        <v>35</v>
      </c>
      <c r="Y43" s="53" t="s">
        <v>36</v>
      </c>
      <c r="Z43" s="56" t="s">
        <v>37</v>
      </c>
      <c r="AA43" s="60" t="s">
        <v>38</v>
      </c>
      <c r="AB43" s="61"/>
      <c r="AC43" s="61" t="s">
        <v>39</v>
      </c>
      <c r="AD43" s="61"/>
      <c r="AE43" s="61" t="s">
        <v>40</v>
      </c>
      <c r="AF43" s="61"/>
      <c r="AG43" s="61" t="s">
        <v>41</v>
      </c>
      <c r="AH43" s="61"/>
      <c r="AI43" s="61" t="s">
        <v>40</v>
      </c>
      <c r="AJ43" s="61"/>
      <c r="AK43" s="61" t="s">
        <v>42</v>
      </c>
      <c r="AL43" s="61"/>
      <c r="AM43" s="61" t="s">
        <v>42</v>
      </c>
      <c r="AN43" s="61"/>
      <c r="AO43" s="61" t="s">
        <v>41</v>
      </c>
      <c r="AP43" s="61"/>
      <c r="AQ43" s="61" t="s">
        <v>43</v>
      </c>
      <c r="AR43" s="61"/>
      <c r="AS43" s="61" t="s">
        <v>44</v>
      </c>
      <c r="AT43" s="61"/>
      <c r="AU43" s="61" t="s">
        <v>45</v>
      </c>
      <c r="AV43" s="61"/>
      <c r="AW43" s="61" t="s">
        <v>46</v>
      </c>
      <c r="AX43" s="62"/>
      <c r="AZ43" s="94"/>
    </row>
    <row r="44" spans="1:54" s="154" customFormat="1" ht="34.5" customHeight="1" thickBot="1" x14ac:dyDescent="0.25">
      <c r="A44" s="63"/>
      <c r="B44" s="64"/>
      <c r="C44" s="65"/>
      <c r="D44" s="64"/>
      <c r="E44" s="64"/>
      <c r="F44" s="64"/>
      <c r="G44" s="64"/>
      <c r="H44" s="64"/>
      <c r="I44" s="66" t="s">
        <v>47</v>
      </c>
      <c r="J44" s="66" t="s">
        <v>48</v>
      </c>
      <c r="K44" s="64"/>
      <c r="L44" s="64"/>
      <c r="M44" s="67"/>
      <c r="N44" s="64"/>
      <c r="O44" s="64"/>
      <c r="P44" s="64"/>
      <c r="Q44" s="64"/>
      <c r="R44" s="69"/>
      <c r="S44" s="69"/>
      <c r="T44" s="189"/>
      <c r="U44" s="70"/>
      <c r="V44" s="64"/>
      <c r="W44" s="64"/>
      <c r="X44" s="64"/>
      <c r="Y44" s="64"/>
      <c r="Z44" s="68"/>
      <c r="AA44" s="72" t="s">
        <v>49</v>
      </c>
      <c r="AB44" s="73" t="s">
        <v>38</v>
      </c>
      <c r="AC44" s="73" t="s">
        <v>49</v>
      </c>
      <c r="AD44" s="73" t="s">
        <v>38</v>
      </c>
      <c r="AE44" s="73" t="s">
        <v>49</v>
      </c>
      <c r="AF44" s="73" t="s">
        <v>38</v>
      </c>
      <c r="AG44" s="73" t="s">
        <v>49</v>
      </c>
      <c r="AH44" s="73" t="s">
        <v>38</v>
      </c>
      <c r="AI44" s="73" t="s">
        <v>49</v>
      </c>
      <c r="AJ44" s="73" t="s">
        <v>38</v>
      </c>
      <c r="AK44" s="73" t="s">
        <v>49</v>
      </c>
      <c r="AL44" s="73" t="s">
        <v>38</v>
      </c>
      <c r="AM44" s="73" t="s">
        <v>49</v>
      </c>
      <c r="AN44" s="73" t="s">
        <v>38</v>
      </c>
      <c r="AO44" s="378" t="s">
        <v>49</v>
      </c>
      <c r="AP44" s="73" t="s">
        <v>38</v>
      </c>
      <c r="AQ44" s="73" t="s">
        <v>49</v>
      </c>
      <c r="AR44" s="378" t="s">
        <v>38</v>
      </c>
      <c r="AS44" s="73" t="s">
        <v>49</v>
      </c>
      <c r="AT44" s="73" t="s">
        <v>38</v>
      </c>
      <c r="AU44" s="73" t="s">
        <v>49</v>
      </c>
      <c r="AV44" s="73" t="s">
        <v>38</v>
      </c>
      <c r="AW44" s="73" t="s">
        <v>49</v>
      </c>
      <c r="AX44" s="74" t="s">
        <v>38</v>
      </c>
      <c r="AZ44" s="94"/>
    </row>
    <row r="45" spans="1:54" s="154" customFormat="1" ht="48" customHeight="1" x14ac:dyDescent="0.2">
      <c r="A45" s="164" t="s">
        <v>131</v>
      </c>
      <c r="B45" s="79" t="s">
        <v>132</v>
      </c>
      <c r="C45" s="190">
        <v>2024053600024</v>
      </c>
      <c r="D45" s="191">
        <v>4.3799999999999999E-2</v>
      </c>
      <c r="E45" s="179" t="s">
        <v>133</v>
      </c>
      <c r="F45" s="142" t="s">
        <v>134</v>
      </c>
      <c r="G45" s="143">
        <v>1.6500000000000001E-2</v>
      </c>
      <c r="H45" s="142">
        <v>34</v>
      </c>
      <c r="I45" s="192">
        <v>0.6</v>
      </c>
      <c r="J45" s="119">
        <v>20</v>
      </c>
      <c r="K45" s="179" t="s">
        <v>135</v>
      </c>
      <c r="L45" s="408" t="s">
        <v>136</v>
      </c>
      <c r="M45" s="145">
        <v>1</v>
      </c>
      <c r="N45" s="142" t="s">
        <v>137</v>
      </c>
      <c r="O45" s="142" t="s">
        <v>138</v>
      </c>
      <c r="P45" s="119"/>
      <c r="Q45" s="119"/>
      <c r="R45" s="84"/>
      <c r="S45" s="146">
        <f>SUM(W45)+R45</f>
        <v>199449950</v>
      </c>
      <c r="T45" s="146">
        <f>SUM(Y45)+R45</f>
        <v>199449950</v>
      </c>
      <c r="U45" s="193" t="s">
        <v>139</v>
      </c>
      <c r="V45" s="86">
        <v>100000</v>
      </c>
      <c r="W45" s="86">
        <f>[1]PRESUPUESTO!I81</f>
        <v>199449950</v>
      </c>
      <c r="X45" s="85" t="s">
        <v>58</v>
      </c>
      <c r="Y45" s="86">
        <v>199449950</v>
      </c>
      <c r="Z45" s="194">
        <v>28203000.000000004</v>
      </c>
      <c r="AA45" s="108"/>
      <c r="AB45" s="108"/>
      <c r="AC45" s="108"/>
      <c r="AD45" s="108"/>
      <c r="AE45" s="108"/>
      <c r="AF45" s="108"/>
      <c r="AG45" s="109"/>
      <c r="AH45" s="108"/>
      <c r="AI45" s="108"/>
      <c r="AJ45" s="108"/>
      <c r="AK45" s="108"/>
      <c r="AL45" s="108"/>
      <c r="AM45" s="195">
        <v>0.2</v>
      </c>
      <c r="AN45" s="196">
        <v>2.9399999999999999E-2</v>
      </c>
      <c r="AO45" s="398">
        <v>0.2</v>
      </c>
      <c r="AP45" s="197">
        <v>0.37059999999999998</v>
      </c>
      <c r="AQ45" s="198">
        <v>0.2</v>
      </c>
      <c r="AR45" s="384">
        <v>0.2</v>
      </c>
      <c r="AS45" s="198">
        <v>0.2</v>
      </c>
      <c r="AT45" s="108"/>
      <c r="AU45" s="198">
        <v>0.2</v>
      </c>
      <c r="AV45" s="108"/>
      <c r="AW45" s="108"/>
      <c r="AX45" s="199"/>
      <c r="AZ45" s="94"/>
      <c r="BA45" s="200"/>
      <c r="BB45" s="201"/>
    </row>
    <row r="46" spans="1:54" s="154" customFormat="1" ht="48" customHeight="1" x14ac:dyDescent="0.2">
      <c r="A46" s="175"/>
      <c r="B46" s="97"/>
      <c r="C46" s="202"/>
      <c r="D46" s="133"/>
      <c r="E46" s="179" t="s">
        <v>140</v>
      </c>
      <c r="F46" s="142" t="s">
        <v>141</v>
      </c>
      <c r="G46" s="143">
        <v>1.5800000000000002E-2</v>
      </c>
      <c r="H46" s="142">
        <v>9869</v>
      </c>
      <c r="I46" s="144">
        <v>1</v>
      </c>
      <c r="J46" s="119">
        <v>9891</v>
      </c>
      <c r="K46" s="179" t="s">
        <v>142</v>
      </c>
      <c r="L46" s="408" t="s">
        <v>143</v>
      </c>
      <c r="M46" s="145">
        <v>1</v>
      </c>
      <c r="N46" s="142" t="s">
        <v>144</v>
      </c>
      <c r="O46" s="142" t="s">
        <v>138</v>
      </c>
      <c r="P46" s="119"/>
      <c r="Q46" s="119"/>
      <c r="R46" s="103"/>
      <c r="S46" s="146">
        <f>SUM(W46)+R46</f>
        <v>2805267</v>
      </c>
      <c r="T46" s="146">
        <f>SUM(Y46)+R46</f>
        <v>2705267</v>
      </c>
      <c r="U46" s="142" t="s">
        <v>139</v>
      </c>
      <c r="V46" s="105">
        <v>100000</v>
      </c>
      <c r="W46" s="105">
        <f>[1]PRESUPUESTO!I84</f>
        <v>2805267</v>
      </c>
      <c r="X46" s="104" t="s">
        <v>58</v>
      </c>
      <c r="Y46" s="106">
        <v>2705267</v>
      </c>
      <c r="Z46" s="106">
        <v>0</v>
      </c>
      <c r="AA46" s="119"/>
      <c r="AB46" s="119"/>
      <c r="AC46" s="119"/>
      <c r="AD46" s="119"/>
      <c r="AE46" s="119"/>
      <c r="AF46" s="119"/>
      <c r="AG46" s="120"/>
      <c r="AH46" s="119"/>
      <c r="AI46" s="119"/>
      <c r="AJ46" s="119"/>
      <c r="AK46" s="119"/>
      <c r="AL46" s="119"/>
      <c r="AM46" s="147"/>
      <c r="AN46" s="119">
        <v>0</v>
      </c>
      <c r="AO46" s="259">
        <v>0.5</v>
      </c>
      <c r="AP46" s="147">
        <v>0.5</v>
      </c>
      <c r="AQ46" s="147">
        <v>0.5</v>
      </c>
      <c r="AR46" s="381">
        <v>0.3</v>
      </c>
      <c r="AS46" s="147"/>
      <c r="AT46" s="119"/>
      <c r="AU46" s="147"/>
      <c r="AV46" s="119"/>
      <c r="AW46" s="119"/>
      <c r="AX46" s="148"/>
      <c r="AZ46" s="94"/>
      <c r="BA46" s="95"/>
      <c r="BB46" s="203"/>
    </row>
    <row r="47" spans="1:54" s="154" customFormat="1" ht="48" customHeight="1" x14ac:dyDescent="0.2">
      <c r="A47" s="175"/>
      <c r="B47" s="97"/>
      <c r="C47" s="202"/>
      <c r="D47" s="133"/>
      <c r="E47" s="160" t="s">
        <v>145</v>
      </c>
      <c r="F47" s="75" t="s">
        <v>146</v>
      </c>
      <c r="G47" s="77">
        <v>0.29780000000000001</v>
      </c>
      <c r="H47" s="75">
        <v>24</v>
      </c>
      <c r="I47" s="129">
        <v>0.74</v>
      </c>
      <c r="J47" s="117">
        <v>17</v>
      </c>
      <c r="K47" s="179" t="s">
        <v>147</v>
      </c>
      <c r="L47" s="408" t="s">
        <v>148</v>
      </c>
      <c r="M47" s="152">
        <v>0.94</v>
      </c>
      <c r="N47" s="142" t="s">
        <v>149</v>
      </c>
      <c r="O47" s="142" t="s">
        <v>138</v>
      </c>
      <c r="P47" s="119"/>
      <c r="Q47" s="119"/>
      <c r="R47" s="103"/>
      <c r="S47" s="131">
        <f>SUM(W47:W48)+R47+R48</f>
        <v>126889384.75</v>
      </c>
      <c r="T47" s="131">
        <f>SUM(Y47)+R47+R48</f>
        <v>126689385</v>
      </c>
      <c r="U47" s="142" t="s">
        <v>139</v>
      </c>
      <c r="V47" s="105">
        <v>100000</v>
      </c>
      <c r="W47" s="106">
        <f>[1]PRESUPUESTO!I87</f>
        <v>126789384.75</v>
      </c>
      <c r="X47" s="104" t="s">
        <v>58</v>
      </c>
      <c r="Y47" s="106">
        <v>126689385</v>
      </c>
      <c r="Z47" s="106">
        <v>14704002.100000005</v>
      </c>
      <c r="AA47" s="119"/>
      <c r="AB47" s="119"/>
      <c r="AC47" s="119"/>
      <c r="AD47" s="119"/>
      <c r="AE47" s="119"/>
      <c r="AF47" s="119"/>
      <c r="AG47" s="120"/>
      <c r="AH47" s="119"/>
      <c r="AI47" s="119"/>
      <c r="AJ47" s="119"/>
      <c r="AK47" s="119"/>
      <c r="AL47" s="119"/>
      <c r="AM47" s="147">
        <v>0.25</v>
      </c>
      <c r="AN47" s="119">
        <v>0</v>
      </c>
      <c r="AO47" s="259">
        <v>0.25</v>
      </c>
      <c r="AP47" s="144">
        <v>0.5</v>
      </c>
      <c r="AQ47" s="147">
        <v>0.25</v>
      </c>
      <c r="AR47" s="381">
        <v>0.5</v>
      </c>
      <c r="AS47" s="147">
        <v>0.25</v>
      </c>
      <c r="AT47" s="119"/>
      <c r="AU47" s="147"/>
      <c r="AV47" s="119"/>
      <c r="AW47" s="119"/>
      <c r="AX47" s="148"/>
      <c r="AZ47" s="94"/>
      <c r="BA47" s="112"/>
      <c r="BB47" s="113"/>
    </row>
    <row r="48" spans="1:54" s="154" customFormat="1" ht="48" customHeight="1" x14ac:dyDescent="0.2">
      <c r="A48" s="175"/>
      <c r="B48" s="97"/>
      <c r="C48" s="202"/>
      <c r="D48" s="133"/>
      <c r="E48" s="160"/>
      <c r="F48" s="75"/>
      <c r="G48" s="77"/>
      <c r="H48" s="75"/>
      <c r="I48" s="102"/>
      <c r="J48" s="102"/>
      <c r="K48" s="179" t="s">
        <v>150</v>
      </c>
      <c r="L48" s="408" t="s">
        <v>151</v>
      </c>
      <c r="M48" s="152">
        <v>0.06</v>
      </c>
      <c r="N48" s="142" t="s">
        <v>152</v>
      </c>
      <c r="O48" s="142" t="s">
        <v>138</v>
      </c>
      <c r="P48" s="119"/>
      <c r="Q48" s="119"/>
      <c r="R48" s="103"/>
      <c r="S48" s="126"/>
      <c r="T48" s="126"/>
      <c r="U48" s="142" t="s">
        <v>139</v>
      </c>
      <c r="V48" s="105">
        <v>100000</v>
      </c>
      <c r="W48" s="105">
        <f>[1]PRESUPUESTO!I90</f>
        <v>100000</v>
      </c>
      <c r="X48" s="104" t="s">
        <v>58</v>
      </c>
      <c r="Y48" s="106">
        <v>0</v>
      </c>
      <c r="Z48" s="106">
        <v>0</v>
      </c>
      <c r="AA48" s="119"/>
      <c r="AB48" s="119"/>
      <c r="AC48" s="119"/>
      <c r="AD48" s="119"/>
      <c r="AE48" s="119"/>
      <c r="AF48" s="119"/>
      <c r="AG48" s="120"/>
      <c r="AH48" s="119"/>
      <c r="AI48" s="119"/>
      <c r="AJ48" s="119"/>
      <c r="AK48" s="119"/>
      <c r="AL48" s="119"/>
      <c r="AM48" s="147">
        <v>0.2</v>
      </c>
      <c r="AN48" s="119">
        <v>0</v>
      </c>
      <c r="AO48" s="259">
        <v>0.2</v>
      </c>
      <c r="AP48" s="119"/>
      <c r="AQ48" s="147">
        <v>0.2</v>
      </c>
      <c r="AR48" s="381">
        <v>0.6</v>
      </c>
      <c r="AS48" s="147">
        <v>0.2</v>
      </c>
      <c r="AT48" s="119"/>
      <c r="AU48" s="147">
        <v>0.2</v>
      </c>
      <c r="AV48" s="119"/>
      <c r="AW48" s="119"/>
      <c r="AX48" s="148"/>
      <c r="AZ48" s="94"/>
    </row>
    <row r="49" spans="1:54" s="154" customFormat="1" ht="48" customHeight="1" x14ac:dyDescent="0.2">
      <c r="A49" s="175"/>
      <c r="B49" s="97"/>
      <c r="C49" s="202"/>
      <c r="D49" s="133"/>
      <c r="E49" s="160" t="s">
        <v>153</v>
      </c>
      <c r="F49" s="75" t="s">
        <v>154</v>
      </c>
      <c r="G49" s="77">
        <v>4.36E-2</v>
      </c>
      <c r="H49" s="75">
        <v>24</v>
      </c>
      <c r="I49" s="129">
        <v>0.6</v>
      </c>
      <c r="J49" s="117">
        <v>14</v>
      </c>
      <c r="K49" s="204" t="s">
        <v>155</v>
      </c>
      <c r="L49" s="406" t="s">
        <v>156</v>
      </c>
      <c r="M49" s="150">
        <v>0.99950000000000006</v>
      </c>
      <c r="N49" s="115" t="s">
        <v>157</v>
      </c>
      <c r="O49" s="115" t="s">
        <v>138</v>
      </c>
      <c r="P49" s="117"/>
      <c r="Q49" s="117"/>
      <c r="R49" s="103"/>
      <c r="S49" s="131">
        <f>SUM(W49:W51)+R49+R51</f>
        <v>141309311</v>
      </c>
      <c r="T49" s="131">
        <f>SUM(Y49:Y51)+R49+R51</f>
        <v>37978566</v>
      </c>
      <c r="U49" s="142" t="s">
        <v>158</v>
      </c>
      <c r="V49" s="105">
        <v>123137485</v>
      </c>
      <c r="W49" s="105">
        <f>[1]PRESUPUESTO!I93</f>
        <v>103230745</v>
      </c>
      <c r="X49" s="104" t="s">
        <v>124</v>
      </c>
      <c r="Y49" s="106">
        <v>0</v>
      </c>
      <c r="Z49" s="106">
        <v>0</v>
      </c>
      <c r="AA49" s="119"/>
      <c r="AB49" s="119"/>
      <c r="AC49" s="119"/>
      <c r="AD49" s="119"/>
      <c r="AE49" s="119"/>
      <c r="AF49" s="119"/>
      <c r="AG49" s="120"/>
      <c r="AH49" s="119"/>
      <c r="AI49" s="119"/>
      <c r="AJ49" s="119"/>
      <c r="AK49" s="119"/>
      <c r="AL49" s="119"/>
      <c r="AM49" s="121">
        <v>0.2</v>
      </c>
      <c r="AN49" s="121">
        <v>0</v>
      </c>
      <c r="AO49" s="385">
        <v>0.2</v>
      </c>
      <c r="AP49" s="121">
        <v>0.4</v>
      </c>
      <c r="AQ49" s="121">
        <v>0.2</v>
      </c>
      <c r="AR49" s="385">
        <v>0.2</v>
      </c>
      <c r="AS49" s="121">
        <v>0.2</v>
      </c>
      <c r="AT49" s="121"/>
      <c r="AU49" s="121">
        <v>0.2</v>
      </c>
      <c r="AV49" s="121"/>
      <c r="AW49" s="121"/>
      <c r="AX49" s="121"/>
      <c r="AZ49" s="94"/>
    </row>
    <row r="50" spans="1:54" s="154" customFormat="1" ht="48" customHeight="1" x14ac:dyDescent="0.2">
      <c r="A50" s="175"/>
      <c r="B50" s="97"/>
      <c r="C50" s="202"/>
      <c r="D50" s="133"/>
      <c r="E50" s="160"/>
      <c r="F50" s="75"/>
      <c r="G50" s="77"/>
      <c r="H50" s="75"/>
      <c r="I50" s="96"/>
      <c r="J50" s="96"/>
      <c r="K50" s="177"/>
      <c r="L50" s="405"/>
      <c r="M50" s="151"/>
      <c r="N50" s="100"/>
      <c r="O50" s="100"/>
      <c r="P50" s="102"/>
      <c r="Q50" s="102"/>
      <c r="R50" s="103"/>
      <c r="S50" s="103"/>
      <c r="T50" s="103"/>
      <c r="U50" s="142" t="s">
        <v>139</v>
      </c>
      <c r="V50" s="106">
        <v>0</v>
      </c>
      <c r="W50" s="105">
        <f>[1]PRESUPUESTO!I96</f>
        <v>37978566</v>
      </c>
      <c r="X50" s="104" t="s">
        <v>58</v>
      </c>
      <c r="Y50" s="106">
        <v>37978566</v>
      </c>
      <c r="Z50" s="106">
        <v>2221734</v>
      </c>
      <c r="AA50" s="119"/>
      <c r="AB50" s="119"/>
      <c r="AC50" s="119"/>
      <c r="AD50" s="119"/>
      <c r="AE50" s="119"/>
      <c r="AF50" s="119"/>
      <c r="AG50" s="120"/>
      <c r="AH50" s="119"/>
      <c r="AI50" s="119"/>
      <c r="AJ50" s="119"/>
      <c r="AK50" s="119"/>
      <c r="AL50" s="119"/>
      <c r="AM50" s="110"/>
      <c r="AN50" s="110">
        <v>0</v>
      </c>
      <c r="AO50" s="386"/>
      <c r="AP50" s="110"/>
      <c r="AQ50" s="110"/>
      <c r="AR50" s="386"/>
      <c r="AS50" s="110"/>
      <c r="AT50" s="110"/>
      <c r="AU50" s="110"/>
      <c r="AV50" s="110"/>
      <c r="AW50" s="110"/>
      <c r="AX50" s="110"/>
      <c r="AZ50" s="94"/>
    </row>
    <row r="51" spans="1:54" s="154" customFormat="1" ht="48" customHeight="1" x14ac:dyDescent="0.2">
      <c r="A51" s="175"/>
      <c r="B51" s="97"/>
      <c r="C51" s="202"/>
      <c r="D51" s="133"/>
      <c r="E51" s="160"/>
      <c r="F51" s="75"/>
      <c r="G51" s="77"/>
      <c r="H51" s="75"/>
      <c r="I51" s="102"/>
      <c r="J51" s="102"/>
      <c r="K51" s="179" t="s">
        <v>159</v>
      </c>
      <c r="L51" s="408" t="s">
        <v>160</v>
      </c>
      <c r="M51" s="205">
        <v>5.0000000000000001E-4</v>
      </c>
      <c r="N51" s="142" t="s">
        <v>161</v>
      </c>
      <c r="O51" s="142" t="s">
        <v>138</v>
      </c>
      <c r="P51" s="119"/>
      <c r="Q51" s="119"/>
      <c r="R51" s="103"/>
      <c r="S51" s="126"/>
      <c r="T51" s="126"/>
      <c r="U51" s="142" t="s">
        <v>162</v>
      </c>
      <c r="V51" s="105">
        <v>100000</v>
      </c>
      <c r="W51" s="105">
        <f>[1]PRESUPUESTO!I99</f>
        <v>100000</v>
      </c>
      <c r="X51" s="104" t="s">
        <v>58</v>
      </c>
      <c r="Y51" s="106">
        <v>0</v>
      </c>
      <c r="Z51" s="106">
        <v>0</v>
      </c>
      <c r="AA51" s="119"/>
      <c r="AB51" s="119"/>
      <c r="AC51" s="119"/>
      <c r="AD51" s="119"/>
      <c r="AE51" s="119"/>
      <c r="AF51" s="119"/>
      <c r="AG51" s="120"/>
      <c r="AH51" s="119"/>
      <c r="AI51" s="119"/>
      <c r="AJ51" s="119"/>
      <c r="AK51" s="119"/>
      <c r="AL51" s="119"/>
      <c r="AM51" s="147">
        <v>0.25</v>
      </c>
      <c r="AN51" s="119">
        <v>0</v>
      </c>
      <c r="AO51" s="259">
        <v>0.25</v>
      </c>
      <c r="AP51" s="119"/>
      <c r="AQ51" s="147">
        <v>0.25</v>
      </c>
      <c r="AR51" s="381">
        <v>0.75</v>
      </c>
      <c r="AS51" s="147">
        <v>0.25</v>
      </c>
      <c r="AT51" s="119"/>
      <c r="AU51" s="147"/>
      <c r="AV51" s="119"/>
      <c r="AW51" s="119"/>
      <c r="AX51" s="148"/>
      <c r="AZ51" s="94"/>
    </row>
    <row r="52" spans="1:54" s="154" customFormat="1" ht="34.5" customHeight="1" x14ac:dyDescent="0.2">
      <c r="A52" s="175"/>
      <c r="B52" s="97"/>
      <c r="C52" s="202"/>
      <c r="D52" s="133"/>
      <c r="E52" s="204" t="s">
        <v>163</v>
      </c>
      <c r="F52" s="115" t="s">
        <v>164</v>
      </c>
      <c r="G52" s="206">
        <v>0.15920000000000001</v>
      </c>
      <c r="H52" s="115">
        <v>18</v>
      </c>
      <c r="I52" s="129">
        <v>0.6</v>
      </c>
      <c r="J52" s="117">
        <v>11</v>
      </c>
      <c r="K52" s="204" t="s">
        <v>165</v>
      </c>
      <c r="L52" s="406" t="s">
        <v>166</v>
      </c>
      <c r="M52" s="207">
        <v>2.3000000000000001E-4</v>
      </c>
      <c r="N52" s="115" t="s">
        <v>167</v>
      </c>
      <c r="O52" s="115" t="s">
        <v>138</v>
      </c>
      <c r="P52" s="117"/>
      <c r="Q52" s="117"/>
      <c r="R52" s="103"/>
      <c r="S52" s="131">
        <f>SUM(W52:W59)+432780060</f>
        <v>946880615.95000005</v>
      </c>
      <c r="T52" s="131">
        <f>SUM(Y52:Y59)+432780060</f>
        <v>761487970</v>
      </c>
      <c r="U52" s="104" t="s">
        <v>162</v>
      </c>
      <c r="V52" s="105">
        <v>100000</v>
      </c>
      <c r="W52" s="105">
        <f>[1]PRESUPUESTO!I102</f>
        <v>43544874</v>
      </c>
      <c r="X52" s="104" t="s">
        <v>58</v>
      </c>
      <c r="Y52" s="106">
        <v>43444874</v>
      </c>
      <c r="Z52" s="106">
        <v>0</v>
      </c>
      <c r="AA52" s="208"/>
      <c r="AB52" s="119"/>
      <c r="AC52" s="119"/>
      <c r="AD52" s="119"/>
      <c r="AE52" s="119"/>
      <c r="AF52" s="119"/>
      <c r="AG52" s="120"/>
      <c r="AH52" s="119"/>
      <c r="AI52" s="119"/>
      <c r="AJ52" s="119"/>
      <c r="AK52" s="119"/>
      <c r="AL52" s="119"/>
      <c r="AM52" s="129">
        <v>0.2</v>
      </c>
      <c r="AN52" s="129">
        <v>0</v>
      </c>
      <c r="AO52" s="296">
        <v>0.2</v>
      </c>
      <c r="AP52" s="129">
        <v>0.4</v>
      </c>
      <c r="AQ52" s="129">
        <v>0.2</v>
      </c>
      <c r="AR52" s="296">
        <v>0.2</v>
      </c>
      <c r="AS52" s="129">
        <v>0.2</v>
      </c>
      <c r="AT52" s="129"/>
      <c r="AU52" s="129">
        <v>0.2</v>
      </c>
      <c r="AV52" s="129"/>
      <c r="AW52" s="129"/>
      <c r="AX52" s="129"/>
      <c r="AZ52" s="94"/>
      <c r="BB52" s="209"/>
    </row>
    <row r="53" spans="1:54" s="154" customFormat="1" ht="34.5" customHeight="1" x14ac:dyDescent="0.2">
      <c r="A53" s="175"/>
      <c r="B53" s="97"/>
      <c r="C53" s="202"/>
      <c r="D53" s="133"/>
      <c r="E53" s="175"/>
      <c r="F53" s="97"/>
      <c r="G53" s="210"/>
      <c r="H53" s="97"/>
      <c r="I53" s="136"/>
      <c r="J53" s="96"/>
      <c r="K53" s="175"/>
      <c r="L53" s="407"/>
      <c r="M53" s="211"/>
      <c r="N53" s="97"/>
      <c r="O53" s="97"/>
      <c r="P53" s="96"/>
      <c r="Q53" s="96"/>
      <c r="R53" s="103"/>
      <c r="S53" s="103"/>
      <c r="T53" s="103"/>
      <c r="U53" s="104" t="s">
        <v>168</v>
      </c>
      <c r="V53" s="105">
        <v>0</v>
      </c>
      <c r="W53" s="105">
        <v>20000000</v>
      </c>
      <c r="X53" s="104" t="s">
        <v>124</v>
      </c>
      <c r="Y53" s="106">
        <v>0</v>
      </c>
      <c r="Z53" s="106">
        <v>0</v>
      </c>
      <c r="AA53" s="208"/>
      <c r="AB53" s="119"/>
      <c r="AC53" s="119"/>
      <c r="AD53" s="119"/>
      <c r="AE53" s="119"/>
      <c r="AF53" s="119"/>
      <c r="AG53" s="120"/>
      <c r="AH53" s="119"/>
      <c r="AI53" s="119"/>
      <c r="AJ53" s="119"/>
      <c r="AK53" s="119"/>
      <c r="AL53" s="119"/>
      <c r="AM53" s="136"/>
      <c r="AN53" s="136"/>
      <c r="AO53" s="380"/>
      <c r="AP53" s="136"/>
      <c r="AQ53" s="136"/>
      <c r="AR53" s="380"/>
      <c r="AS53" s="136"/>
      <c r="AT53" s="136"/>
      <c r="AU53" s="136"/>
      <c r="AV53" s="136"/>
      <c r="AW53" s="136"/>
      <c r="AX53" s="136"/>
      <c r="AZ53" s="94"/>
      <c r="BB53" s="209"/>
    </row>
    <row r="54" spans="1:54" s="154" customFormat="1" ht="34.5" customHeight="1" x14ac:dyDescent="0.2">
      <c r="A54" s="175"/>
      <c r="B54" s="97"/>
      <c r="C54" s="202"/>
      <c r="D54" s="133"/>
      <c r="E54" s="175"/>
      <c r="F54" s="97"/>
      <c r="G54" s="210"/>
      <c r="H54" s="97"/>
      <c r="I54" s="96"/>
      <c r="J54" s="96"/>
      <c r="K54" s="175"/>
      <c r="L54" s="407"/>
      <c r="M54" s="211"/>
      <c r="N54" s="97"/>
      <c r="O54" s="97"/>
      <c r="P54" s="96"/>
      <c r="Q54" s="96"/>
      <c r="R54" s="103"/>
      <c r="S54" s="103"/>
      <c r="T54" s="103"/>
      <c r="U54" s="104" t="s">
        <v>169</v>
      </c>
      <c r="V54" s="106">
        <v>0</v>
      </c>
      <c r="W54" s="105">
        <v>114031804.95</v>
      </c>
      <c r="X54" s="104" t="s">
        <v>124</v>
      </c>
      <c r="Y54" s="106">
        <v>0</v>
      </c>
      <c r="Z54" s="106">
        <v>0</v>
      </c>
      <c r="AA54" s="208"/>
      <c r="AB54" s="119"/>
      <c r="AC54" s="119"/>
      <c r="AD54" s="119"/>
      <c r="AE54" s="119"/>
      <c r="AF54" s="119"/>
      <c r="AG54" s="120"/>
      <c r="AH54" s="119"/>
      <c r="AI54" s="119"/>
      <c r="AJ54" s="119"/>
      <c r="AK54" s="119"/>
      <c r="AL54" s="119"/>
      <c r="AM54" s="96"/>
      <c r="AN54" s="96"/>
      <c r="AO54" s="313"/>
      <c r="AP54" s="96"/>
      <c r="AQ54" s="96"/>
      <c r="AR54" s="313"/>
      <c r="AS54" s="96"/>
      <c r="AT54" s="96"/>
      <c r="AU54" s="96"/>
      <c r="AV54" s="96"/>
      <c r="AW54" s="96"/>
      <c r="AX54" s="96"/>
      <c r="AZ54" s="94"/>
      <c r="BB54" s="209"/>
    </row>
    <row r="55" spans="1:54" s="154" customFormat="1" ht="58.5" customHeight="1" x14ac:dyDescent="0.2">
      <c r="A55" s="175"/>
      <c r="B55" s="97"/>
      <c r="C55" s="202"/>
      <c r="D55" s="133"/>
      <c r="E55" s="175"/>
      <c r="F55" s="97"/>
      <c r="G55" s="210"/>
      <c r="H55" s="97"/>
      <c r="I55" s="96"/>
      <c r="J55" s="96"/>
      <c r="K55" s="179" t="s">
        <v>170</v>
      </c>
      <c r="L55" s="408" t="s">
        <v>171</v>
      </c>
      <c r="M55" s="212">
        <v>2.3000000000000001E-4</v>
      </c>
      <c r="N55" s="142" t="s">
        <v>172</v>
      </c>
      <c r="O55" s="142" t="s">
        <v>138</v>
      </c>
      <c r="P55" s="119"/>
      <c r="Q55" s="119"/>
      <c r="R55" s="103"/>
      <c r="S55" s="103"/>
      <c r="T55" s="103"/>
      <c r="U55" s="104" t="s">
        <v>158</v>
      </c>
      <c r="V55" s="105">
        <v>100000</v>
      </c>
      <c r="W55" s="105">
        <f>[1]PRESUPUESTO!I108</f>
        <v>15900000</v>
      </c>
      <c r="X55" s="104" t="s">
        <v>124</v>
      </c>
      <c r="Y55" s="106">
        <v>0</v>
      </c>
      <c r="Z55" s="106">
        <v>0</v>
      </c>
      <c r="AA55" s="119"/>
      <c r="AB55" s="119"/>
      <c r="AC55" s="119"/>
      <c r="AD55" s="119"/>
      <c r="AE55" s="119"/>
      <c r="AF55" s="119"/>
      <c r="AG55" s="120"/>
      <c r="AH55" s="119"/>
      <c r="AI55" s="119"/>
      <c r="AJ55" s="119"/>
      <c r="AK55" s="119"/>
      <c r="AL55" s="119"/>
      <c r="AM55" s="213"/>
      <c r="AN55" s="119">
        <v>0</v>
      </c>
      <c r="AO55" s="399"/>
      <c r="AP55" s="183"/>
      <c r="AQ55" s="214">
        <v>0.5</v>
      </c>
      <c r="AR55" s="387">
        <v>0.5</v>
      </c>
      <c r="AS55" s="214">
        <v>0.5</v>
      </c>
      <c r="AT55" s="183"/>
      <c r="AU55" s="215"/>
      <c r="AV55" s="183"/>
      <c r="AW55" s="183"/>
      <c r="AX55" s="184"/>
      <c r="AZ55" s="94"/>
    </row>
    <row r="56" spans="1:54" s="154" customFormat="1" ht="34.5" customHeight="1" x14ac:dyDescent="0.2">
      <c r="A56" s="175"/>
      <c r="B56" s="97"/>
      <c r="C56" s="202"/>
      <c r="D56" s="133"/>
      <c r="E56" s="175"/>
      <c r="F56" s="97"/>
      <c r="G56" s="210"/>
      <c r="H56" s="97"/>
      <c r="I56" s="96"/>
      <c r="J56" s="96"/>
      <c r="K56" s="204" t="s">
        <v>173</v>
      </c>
      <c r="L56" s="406" t="s">
        <v>174</v>
      </c>
      <c r="M56" s="216">
        <v>0.97640000000000005</v>
      </c>
      <c r="N56" s="115" t="s">
        <v>175</v>
      </c>
      <c r="O56" s="115" t="s">
        <v>138</v>
      </c>
      <c r="P56" s="117"/>
      <c r="Q56" s="117"/>
      <c r="R56" s="103"/>
      <c r="S56" s="103"/>
      <c r="T56" s="103"/>
      <c r="U56" s="142" t="s">
        <v>139</v>
      </c>
      <c r="V56" s="105">
        <v>100000</v>
      </c>
      <c r="W56" s="105">
        <f>[1]PRESUPUESTO!I111</f>
        <v>104729101</v>
      </c>
      <c r="X56" s="104" t="s">
        <v>58</v>
      </c>
      <c r="Y56" s="153">
        <v>104629101</v>
      </c>
      <c r="Z56" s="106">
        <v>928507.30000000075</v>
      </c>
      <c r="AA56" s="119"/>
      <c r="AB56" s="119"/>
      <c r="AC56" s="119"/>
      <c r="AD56" s="119"/>
      <c r="AE56" s="119"/>
      <c r="AF56" s="119"/>
      <c r="AG56" s="120"/>
      <c r="AH56" s="119"/>
      <c r="AI56" s="119"/>
      <c r="AJ56" s="119"/>
      <c r="AK56" s="119"/>
      <c r="AL56" s="119"/>
      <c r="AM56" s="121">
        <v>0.2</v>
      </c>
      <c r="AN56" s="117">
        <v>0</v>
      </c>
      <c r="AO56" s="385">
        <v>0.2</v>
      </c>
      <c r="AP56" s="129">
        <v>0.4</v>
      </c>
      <c r="AQ56" s="121">
        <v>0.2</v>
      </c>
      <c r="AR56" s="296">
        <v>0.2</v>
      </c>
      <c r="AS56" s="121">
        <v>0.2</v>
      </c>
      <c r="AT56" s="117"/>
      <c r="AU56" s="121">
        <v>0.2</v>
      </c>
      <c r="AV56" s="117"/>
      <c r="AW56" s="117"/>
      <c r="AX56" s="217"/>
      <c r="AZ56" s="94"/>
    </row>
    <row r="57" spans="1:54" s="154" customFormat="1" ht="34.5" customHeight="1" x14ac:dyDescent="0.2">
      <c r="A57" s="175"/>
      <c r="B57" s="97"/>
      <c r="C57" s="202"/>
      <c r="D57" s="133"/>
      <c r="E57" s="175"/>
      <c r="F57" s="97"/>
      <c r="G57" s="210"/>
      <c r="H57" s="97"/>
      <c r="I57" s="96"/>
      <c r="J57" s="96"/>
      <c r="K57" s="177"/>
      <c r="L57" s="405"/>
      <c r="M57" s="218"/>
      <c r="N57" s="100"/>
      <c r="O57" s="100"/>
      <c r="P57" s="102"/>
      <c r="Q57" s="102"/>
      <c r="R57" s="103"/>
      <c r="S57" s="103"/>
      <c r="T57" s="103"/>
      <c r="U57" s="142" t="s">
        <v>158</v>
      </c>
      <c r="V57" s="105">
        <v>7000000</v>
      </c>
      <c r="W57" s="105">
        <f>[1]PRESUPUESTO!I114</f>
        <v>5260841</v>
      </c>
      <c r="X57" s="104" t="s">
        <v>124</v>
      </c>
      <c r="Y57" s="106">
        <v>0</v>
      </c>
      <c r="Z57" s="106">
        <v>0</v>
      </c>
      <c r="AA57" s="119"/>
      <c r="AB57" s="119"/>
      <c r="AC57" s="119"/>
      <c r="AD57" s="119"/>
      <c r="AE57" s="119"/>
      <c r="AF57" s="119"/>
      <c r="AG57" s="120"/>
      <c r="AH57" s="119"/>
      <c r="AI57" s="119"/>
      <c r="AJ57" s="119"/>
      <c r="AK57" s="119"/>
      <c r="AL57" s="119"/>
      <c r="AM57" s="110"/>
      <c r="AN57" s="102"/>
      <c r="AO57" s="386"/>
      <c r="AP57" s="102"/>
      <c r="AQ57" s="110"/>
      <c r="AR57" s="301"/>
      <c r="AS57" s="110"/>
      <c r="AT57" s="102"/>
      <c r="AU57" s="110"/>
      <c r="AV57" s="102"/>
      <c r="AW57" s="102"/>
      <c r="AX57" s="219"/>
      <c r="AZ57" s="94"/>
    </row>
    <row r="58" spans="1:54" s="154" customFormat="1" ht="34.5" customHeight="1" x14ac:dyDescent="0.2">
      <c r="A58" s="175"/>
      <c r="B58" s="97"/>
      <c r="C58" s="202"/>
      <c r="D58" s="133"/>
      <c r="E58" s="175"/>
      <c r="F58" s="97"/>
      <c r="G58" s="210"/>
      <c r="H58" s="97"/>
      <c r="I58" s="96"/>
      <c r="J58" s="96"/>
      <c r="K58" s="204" t="s">
        <v>176</v>
      </c>
      <c r="L58" s="406" t="s">
        <v>177</v>
      </c>
      <c r="M58" s="216">
        <v>2.3099999999999999E-2</v>
      </c>
      <c r="N58" s="115" t="s">
        <v>178</v>
      </c>
      <c r="O58" s="115" t="s">
        <v>138</v>
      </c>
      <c r="P58" s="117"/>
      <c r="Q58" s="117"/>
      <c r="R58" s="103"/>
      <c r="S58" s="103"/>
      <c r="T58" s="103"/>
      <c r="U58" s="142" t="s">
        <v>139</v>
      </c>
      <c r="V58" s="106">
        <v>0</v>
      </c>
      <c r="W58" s="105">
        <f>[1]PRESUPUESTO!I117</f>
        <v>180633935</v>
      </c>
      <c r="X58" s="104" t="s">
        <v>58</v>
      </c>
      <c r="Y58" s="106">
        <v>180633935</v>
      </c>
      <c r="Z58" s="106">
        <v>20964990.600000001</v>
      </c>
      <c r="AA58" s="161"/>
      <c r="AB58" s="161"/>
      <c r="AC58" s="161"/>
      <c r="AD58" s="161"/>
      <c r="AE58" s="161"/>
      <c r="AF58" s="121"/>
      <c r="AG58" s="121"/>
      <c r="AH58" s="121"/>
      <c r="AI58" s="121"/>
      <c r="AJ58" s="121"/>
      <c r="AK58" s="121"/>
      <c r="AL58" s="121"/>
      <c r="AM58" s="121">
        <v>0.2</v>
      </c>
      <c r="AN58" s="121">
        <v>0</v>
      </c>
      <c r="AO58" s="385">
        <v>0.2</v>
      </c>
      <c r="AP58" s="129">
        <v>0.4</v>
      </c>
      <c r="AQ58" s="121">
        <v>0.2</v>
      </c>
      <c r="AR58" s="385">
        <v>0.2</v>
      </c>
      <c r="AS58" s="121">
        <v>0.2</v>
      </c>
      <c r="AT58" s="121"/>
      <c r="AU58" s="121">
        <v>0.2</v>
      </c>
      <c r="AV58" s="121"/>
      <c r="AW58" s="121"/>
      <c r="AX58" s="121"/>
      <c r="AZ58" s="94"/>
    </row>
    <row r="59" spans="1:54" s="154" customFormat="1" ht="34.5" customHeight="1" x14ac:dyDescent="0.2">
      <c r="A59" s="175"/>
      <c r="B59" s="97"/>
      <c r="C59" s="202"/>
      <c r="D59" s="133"/>
      <c r="E59" s="177"/>
      <c r="F59" s="100"/>
      <c r="G59" s="220"/>
      <c r="H59" s="100"/>
      <c r="I59" s="102"/>
      <c r="J59" s="102"/>
      <c r="K59" s="177"/>
      <c r="L59" s="405"/>
      <c r="M59" s="218"/>
      <c r="N59" s="100"/>
      <c r="O59" s="100"/>
      <c r="P59" s="102"/>
      <c r="Q59" s="102"/>
      <c r="R59" s="103"/>
      <c r="S59" s="126"/>
      <c r="T59" s="126"/>
      <c r="U59" s="142" t="s">
        <v>158</v>
      </c>
      <c r="V59" s="105">
        <v>10000000</v>
      </c>
      <c r="W59" s="105">
        <f>[1]PRESUPUESTO!I120</f>
        <v>30000000</v>
      </c>
      <c r="X59" s="104" t="s">
        <v>124</v>
      </c>
      <c r="Y59" s="106">
        <v>0</v>
      </c>
      <c r="Z59" s="106">
        <v>0</v>
      </c>
      <c r="AA59" s="161"/>
      <c r="AB59" s="161"/>
      <c r="AC59" s="161"/>
      <c r="AD59" s="161"/>
      <c r="AE59" s="161"/>
      <c r="AF59" s="110"/>
      <c r="AG59" s="110"/>
      <c r="AH59" s="110"/>
      <c r="AI59" s="110"/>
      <c r="AJ59" s="110"/>
      <c r="AK59" s="110"/>
      <c r="AL59" s="110"/>
      <c r="AM59" s="110"/>
      <c r="AN59" s="110"/>
      <c r="AO59" s="386"/>
      <c r="AP59" s="102"/>
      <c r="AQ59" s="110"/>
      <c r="AR59" s="386"/>
      <c r="AS59" s="110"/>
      <c r="AT59" s="110"/>
      <c r="AU59" s="110"/>
      <c r="AV59" s="110"/>
      <c r="AW59" s="110"/>
      <c r="AX59" s="110"/>
      <c r="AZ59" s="94"/>
    </row>
    <row r="60" spans="1:54" s="93" customFormat="1" ht="124.5" customHeight="1" x14ac:dyDescent="0.25">
      <c r="A60" s="175"/>
      <c r="B60" s="97"/>
      <c r="C60" s="202"/>
      <c r="D60" s="133"/>
      <c r="E60" s="179" t="s">
        <v>179</v>
      </c>
      <c r="F60" s="142" t="s">
        <v>180</v>
      </c>
      <c r="G60" s="221">
        <v>1.8499999999999999E-2</v>
      </c>
      <c r="H60" s="120">
        <v>1</v>
      </c>
      <c r="I60" s="197">
        <v>0.7</v>
      </c>
      <c r="J60" s="108">
        <v>0.7</v>
      </c>
      <c r="K60" s="179" t="s">
        <v>181</v>
      </c>
      <c r="L60" s="408" t="s">
        <v>182</v>
      </c>
      <c r="M60" s="222">
        <v>1</v>
      </c>
      <c r="N60" s="142" t="s">
        <v>183</v>
      </c>
      <c r="O60" s="142" t="s">
        <v>138</v>
      </c>
      <c r="P60" s="119"/>
      <c r="Q60" s="119"/>
      <c r="R60" s="103"/>
      <c r="S60" s="146">
        <f>SUM(W60)+R60</f>
        <v>42897765</v>
      </c>
      <c r="T60" s="146">
        <f>SUM(Y60)+R60</f>
        <v>14406933</v>
      </c>
      <c r="U60" s="142" t="s">
        <v>162</v>
      </c>
      <c r="V60" s="105">
        <v>100000</v>
      </c>
      <c r="W60" s="105">
        <f>[1]PRESUPUESTO!I123</f>
        <v>42897765</v>
      </c>
      <c r="X60" s="104" t="s">
        <v>58</v>
      </c>
      <c r="Y60" s="106">
        <v>14406933</v>
      </c>
      <c r="Z60" s="106">
        <v>0</v>
      </c>
      <c r="AA60" s="119"/>
      <c r="AB60" s="119"/>
      <c r="AC60" s="119"/>
      <c r="AD60" s="119"/>
      <c r="AE60" s="119"/>
      <c r="AF60" s="119"/>
      <c r="AG60" s="120"/>
      <c r="AH60" s="119"/>
      <c r="AI60" s="119"/>
      <c r="AJ60" s="119"/>
      <c r="AK60" s="119"/>
      <c r="AL60" s="119"/>
      <c r="AM60" s="223"/>
      <c r="AN60" s="119">
        <v>0</v>
      </c>
      <c r="AO60" s="400">
        <v>0.3</v>
      </c>
      <c r="AP60" s="144">
        <v>0.3</v>
      </c>
      <c r="AQ60" s="214">
        <v>0.4</v>
      </c>
      <c r="AR60" s="381">
        <v>0.4</v>
      </c>
      <c r="AS60" s="214">
        <v>0.3</v>
      </c>
      <c r="AT60" s="119"/>
      <c r="AU60" s="223"/>
      <c r="AV60" s="119"/>
      <c r="AW60" s="119"/>
      <c r="AX60" s="148"/>
      <c r="AZ60" s="94"/>
    </row>
    <row r="61" spans="1:54" s="93" customFormat="1" ht="34.5" customHeight="1" x14ac:dyDescent="0.25">
      <c r="A61" s="175"/>
      <c r="B61" s="97"/>
      <c r="C61" s="202"/>
      <c r="D61" s="133"/>
      <c r="E61" s="204" t="s">
        <v>184</v>
      </c>
      <c r="F61" s="115" t="s">
        <v>185</v>
      </c>
      <c r="G61" s="206">
        <v>2.76E-2</v>
      </c>
      <c r="H61" s="115">
        <v>24</v>
      </c>
      <c r="I61" s="129">
        <v>0.7</v>
      </c>
      <c r="J61" s="117">
        <v>17</v>
      </c>
      <c r="K61" s="204" t="s">
        <v>186</v>
      </c>
      <c r="L61" s="406" t="s">
        <v>187</v>
      </c>
      <c r="M61" s="224">
        <v>1</v>
      </c>
      <c r="N61" s="115" t="s">
        <v>188</v>
      </c>
      <c r="O61" s="115" t="s">
        <v>138</v>
      </c>
      <c r="P61" s="117"/>
      <c r="Q61" s="117"/>
      <c r="R61" s="103"/>
      <c r="S61" s="131">
        <f>SUM(W61:W62)+R61</f>
        <v>240029728</v>
      </c>
      <c r="T61" s="131">
        <f>SUM(Y61:Y62)+R61</f>
        <v>38420560</v>
      </c>
      <c r="U61" s="142" t="s">
        <v>162</v>
      </c>
      <c r="V61" s="105">
        <v>100000</v>
      </c>
      <c r="W61" s="105">
        <f>[1]PRESUPUESTO!I126</f>
        <v>160029728</v>
      </c>
      <c r="X61" s="104" t="s">
        <v>58</v>
      </c>
      <c r="Y61" s="106">
        <v>38420560</v>
      </c>
      <c r="Z61" s="106">
        <v>18400000</v>
      </c>
      <c r="AA61" s="170"/>
      <c r="AB61" s="170"/>
      <c r="AC61" s="170"/>
      <c r="AD61" s="170"/>
      <c r="AE61" s="170"/>
      <c r="AF61" s="117"/>
      <c r="AG61" s="117"/>
      <c r="AH61" s="117"/>
      <c r="AI61" s="117"/>
      <c r="AJ61" s="117"/>
      <c r="AK61" s="117"/>
      <c r="AL61" s="117"/>
      <c r="AM61" s="117"/>
      <c r="AN61" s="117">
        <v>0</v>
      </c>
      <c r="AO61" s="296">
        <v>0.4</v>
      </c>
      <c r="AP61" s="129">
        <v>0.4</v>
      </c>
      <c r="AQ61" s="129">
        <v>0.4</v>
      </c>
      <c r="AR61" s="296">
        <v>0.3</v>
      </c>
      <c r="AS61" s="129">
        <v>0.3</v>
      </c>
      <c r="AT61" s="117"/>
      <c r="AU61" s="117"/>
      <c r="AV61" s="117"/>
      <c r="AW61" s="117"/>
      <c r="AX61" s="123"/>
      <c r="AZ61" s="94"/>
    </row>
    <row r="62" spans="1:54" s="93" customFormat="1" ht="34.5" customHeight="1" x14ac:dyDescent="0.25">
      <c r="A62" s="175"/>
      <c r="B62" s="97"/>
      <c r="C62" s="202"/>
      <c r="D62" s="133"/>
      <c r="E62" s="177"/>
      <c r="F62" s="100"/>
      <c r="G62" s="220"/>
      <c r="H62" s="100"/>
      <c r="I62" s="102"/>
      <c r="J62" s="102"/>
      <c r="K62" s="177"/>
      <c r="L62" s="405"/>
      <c r="M62" s="225"/>
      <c r="N62" s="100"/>
      <c r="O62" s="100"/>
      <c r="P62" s="102"/>
      <c r="Q62" s="102"/>
      <c r="R62" s="103"/>
      <c r="S62" s="126"/>
      <c r="T62" s="126"/>
      <c r="U62" s="142" t="s">
        <v>189</v>
      </c>
      <c r="V62" s="105">
        <v>100000000</v>
      </c>
      <c r="W62" s="105">
        <f>[1]PRESUPUESTO!I129</f>
        <v>80000000</v>
      </c>
      <c r="X62" s="104" t="s">
        <v>124</v>
      </c>
      <c r="Y62" s="106">
        <v>0</v>
      </c>
      <c r="Z62" s="106">
        <v>0</v>
      </c>
      <c r="AA62" s="170"/>
      <c r="AB62" s="170"/>
      <c r="AC62" s="170"/>
      <c r="AD62" s="170"/>
      <c r="AE62" s="170"/>
      <c r="AF62" s="102"/>
      <c r="AG62" s="102"/>
      <c r="AH62" s="102"/>
      <c r="AI62" s="102"/>
      <c r="AJ62" s="102"/>
      <c r="AK62" s="102"/>
      <c r="AL62" s="102"/>
      <c r="AM62" s="102"/>
      <c r="AN62" s="102">
        <v>0</v>
      </c>
      <c r="AO62" s="301">
        <v>0.3</v>
      </c>
      <c r="AP62" s="102"/>
      <c r="AQ62" s="102">
        <v>0.4</v>
      </c>
      <c r="AR62" s="301"/>
      <c r="AS62" s="102">
        <v>0.3</v>
      </c>
      <c r="AT62" s="102"/>
      <c r="AU62" s="102"/>
      <c r="AV62" s="102"/>
      <c r="AW62" s="102"/>
      <c r="AX62" s="111"/>
      <c r="AZ62" s="94"/>
    </row>
    <row r="63" spans="1:54" s="93" customFormat="1" ht="63.75" customHeight="1" x14ac:dyDescent="0.25">
      <c r="A63" s="175"/>
      <c r="B63" s="97"/>
      <c r="C63" s="202"/>
      <c r="D63" s="133"/>
      <c r="E63" s="179" t="s">
        <v>190</v>
      </c>
      <c r="F63" s="142" t="s">
        <v>191</v>
      </c>
      <c r="G63" s="221">
        <v>1.6000000000000001E-3</v>
      </c>
      <c r="H63" s="120">
        <v>1</v>
      </c>
      <c r="I63" s="197">
        <v>0.5</v>
      </c>
      <c r="J63" s="108">
        <v>0.5</v>
      </c>
      <c r="K63" s="179" t="s">
        <v>192</v>
      </c>
      <c r="L63" s="408" t="s">
        <v>193</v>
      </c>
      <c r="M63" s="222">
        <v>1</v>
      </c>
      <c r="N63" s="142" t="s">
        <v>194</v>
      </c>
      <c r="O63" s="142" t="s">
        <v>138</v>
      </c>
      <c r="P63" s="119"/>
      <c r="Q63" s="119"/>
      <c r="R63" s="103"/>
      <c r="S63" s="146">
        <f>SUM(W63)+R63</f>
        <v>12100000</v>
      </c>
      <c r="T63" s="146">
        <f>SUM(Y63)+R63</f>
        <v>12000000</v>
      </c>
      <c r="U63" s="142" t="s">
        <v>139</v>
      </c>
      <c r="V63" s="105">
        <v>100000</v>
      </c>
      <c r="W63" s="105">
        <f>[1]PRESUPUESTO!I132</f>
        <v>12100000</v>
      </c>
      <c r="X63" s="104" t="s">
        <v>58</v>
      </c>
      <c r="Y63" s="106">
        <v>12000000</v>
      </c>
      <c r="Z63" s="106">
        <v>0</v>
      </c>
      <c r="AA63" s="119"/>
      <c r="AB63" s="119"/>
      <c r="AC63" s="119"/>
      <c r="AD63" s="119"/>
      <c r="AE63" s="119"/>
      <c r="AF63" s="119"/>
      <c r="AG63" s="120"/>
      <c r="AH63" s="119"/>
      <c r="AI63" s="119"/>
      <c r="AJ63" s="119"/>
      <c r="AK63" s="119"/>
      <c r="AL63" s="119"/>
      <c r="AM63" s="147">
        <v>0.25</v>
      </c>
      <c r="AN63" s="119">
        <v>0</v>
      </c>
      <c r="AO63" s="259">
        <v>0.25</v>
      </c>
      <c r="AP63" s="144">
        <v>0.25</v>
      </c>
      <c r="AQ63" s="147">
        <v>0.25</v>
      </c>
      <c r="AR63" s="381">
        <v>0.25</v>
      </c>
      <c r="AS63" s="147">
        <v>0.25</v>
      </c>
      <c r="AT63" s="119"/>
      <c r="AU63" s="120"/>
      <c r="AV63" s="119"/>
      <c r="AW63" s="119"/>
      <c r="AX63" s="148"/>
      <c r="AZ63" s="94"/>
    </row>
    <row r="64" spans="1:54" s="93" customFormat="1" ht="58.5" customHeight="1" x14ac:dyDescent="0.25">
      <c r="A64" s="175"/>
      <c r="B64" s="97"/>
      <c r="C64" s="202"/>
      <c r="D64" s="133"/>
      <c r="E64" s="204" t="s">
        <v>195</v>
      </c>
      <c r="F64" s="115" t="s">
        <v>196</v>
      </c>
      <c r="G64" s="206">
        <v>8.09E-2</v>
      </c>
      <c r="H64" s="115">
        <v>24</v>
      </c>
      <c r="I64" s="129">
        <v>0.6</v>
      </c>
      <c r="J64" s="117">
        <v>14</v>
      </c>
      <c r="K64" s="179" t="s">
        <v>197</v>
      </c>
      <c r="L64" s="408" t="s">
        <v>198</v>
      </c>
      <c r="M64" s="226">
        <v>0.22439999999999999</v>
      </c>
      <c r="N64" s="142" t="s">
        <v>199</v>
      </c>
      <c r="O64" s="142" t="s">
        <v>138</v>
      </c>
      <c r="P64" s="119"/>
      <c r="Q64" s="119"/>
      <c r="R64" s="103"/>
      <c r="S64" s="131">
        <f>SUM(W64:W65)+R64+R65</f>
        <v>36535890</v>
      </c>
      <c r="T64" s="131">
        <f>SUM(Y64:Y65)+R64+R65</f>
        <v>3500000</v>
      </c>
      <c r="U64" s="142" t="s">
        <v>162</v>
      </c>
      <c r="V64" s="105">
        <v>100000</v>
      </c>
      <c r="W64" s="105">
        <f>[1]PRESUPUESTO!I135</f>
        <v>3500000</v>
      </c>
      <c r="X64" s="104" t="s">
        <v>58</v>
      </c>
      <c r="Y64" s="106">
        <v>3500000</v>
      </c>
      <c r="Z64" s="106">
        <v>3500000</v>
      </c>
      <c r="AA64" s="119"/>
      <c r="AB64" s="119"/>
      <c r="AC64" s="119"/>
      <c r="AD64" s="119"/>
      <c r="AE64" s="119"/>
      <c r="AF64" s="119"/>
      <c r="AG64" s="120"/>
      <c r="AH64" s="119"/>
      <c r="AI64" s="119"/>
      <c r="AJ64" s="119"/>
      <c r="AK64" s="119"/>
      <c r="AL64" s="119"/>
      <c r="AM64" s="147">
        <v>0.2</v>
      </c>
      <c r="AN64" s="119">
        <v>0</v>
      </c>
      <c r="AO64" s="259">
        <v>0.2</v>
      </c>
      <c r="AP64" s="119"/>
      <c r="AQ64" s="147">
        <v>0.2</v>
      </c>
      <c r="AR64" s="381">
        <v>0.6</v>
      </c>
      <c r="AS64" s="147">
        <v>0.2</v>
      </c>
      <c r="AT64" s="119"/>
      <c r="AU64" s="147">
        <v>0.2</v>
      </c>
      <c r="AV64" s="119"/>
      <c r="AW64" s="119"/>
      <c r="AX64" s="148"/>
      <c r="AZ64" s="94"/>
    </row>
    <row r="65" spans="1:52" s="93" customFormat="1" ht="48" customHeight="1" x14ac:dyDescent="0.25">
      <c r="A65" s="175"/>
      <c r="B65" s="97"/>
      <c r="C65" s="202"/>
      <c r="D65" s="133"/>
      <c r="E65" s="177"/>
      <c r="F65" s="100"/>
      <c r="G65" s="220"/>
      <c r="H65" s="100"/>
      <c r="I65" s="102"/>
      <c r="J65" s="102"/>
      <c r="K65" s="179" t="s">
        <v>200</v>
      </c>
      <c r="L65" s="408" t="s">
        <v>201</v>
      </c>
      <c r="M65" s="226">
        <v>0.77559999999999996</v>
      </c>
      <c r="N65" s="142" t="s">
        <v>202</v>
      </c>
      <c r="O65" s="142" t="s">
        <v>138</v>
      </c>
      <c r="P65" s="119"/>
      <c r="Q65" s="119"/>
      <c r="R65" s="103"/>
      <c r="S65" s="126"/>
      <c r="T65" s="126"/>
      <c r="U65" s="142" t="s">
        <v>203</v>
      </c>
      <c r="V65" s="105">
        <v>100000</v>
      </c>
      <c r="W65" s="105">
        <f>[1]PRESUPUESTO!I138</f>
        <v>33035890</v>
      </c>
      <c r="X65" s="104" t="s">
        <v>124</v>
      </c>
      <c r="Y65" s="106">
        <v>0</v>
      </c>
      <c r="Z65" s="106">
        <v>0</v>
      </c>
      <c r="AA65" s="119"/>
      <c r="AB65" s="119"/>
      <c r="AC65" s="119"/>
      <c r="AD65" s="119"/>
      <c r="AE65" s="119"/>
      <c r="AF65" s="119"/>
      <c r="AG65" s="120"/>
      <c r="AH65" s="119"/>
      <c r="AI65" s="119"/>
      <c r="AJ65" s="119"/>
      <c r="AK65" s="119"/>
      <c r="AL65" s="119"/>
      <c r="AM65" s="147">
        <v>0.2</v>
      </c>
      <c r="AN65" s="119">
        <v>0</v>
      </c>
      <c r="AO65" s="259">
        <v>0.2</v>
      </c>
      <c r="AP65" s="119"/>
      <c r="AQ65" s="147">
        <v>0.2</v>
      </c>
      <c r="AR65" s="381">
        <v>0.6</v>
      </c>
      <c r="AS65" s="147">
        <v>0.2</v>
      </c>
      <c r="AT65" s="119"/>
      <c r="AU65" s="147">
        <v>0.2</v>
      </c>
      <c r="AV65" s="119"/>
      <c r="AW65" s="119"/>
      <c r="AX65" s="148"/>
      <c r="AZ65" s="94"/>
    </row>
    <row r="66" spans="1:52" s="93" customFormat="1" ht="34.5" customHeight="1" x14ac:dyDescent="0.25">
      <c r="A66" s="175"/>
      <c r="B66" s="97"/>
      <c r="C66" s="202"/>
      <c r="D66" s="133"/>
      <c r="E66" s="204" t="s">
        <v>204</v>
      </c>
      <c r="F66" s="115" t="s">
        <v>205</v>
      </c>
      <c r="G66" s="206">
        <v>0.31530000000000002</v>
      </c>
      <c r="H66" s="115">
        <v>2</v>
      </c>
      <c r="I66" s="129">
        <v>1</v>
      </c>
      <c r="J66" s="117">
        <v>2</v>
      </c>
      <c r="K66" s="204" t="s">
        <v>206</v>
      </c>
      <c r="L66" s="406" t="s">
        <v>207</v>
      </c>
      <c r="M66" s="224">
        <v>1</v>
      </c>
      <c r="N66" s="115" t="s">
        <v>208</v>
      </c>
      <c r="O66" s="115" t="s">
        <v>138</v>
      </c>
      <c r="P66" s="117"/>
      <c r="Q66" s="117"/>
      <c r="R66" s="103"/>
      <c r="S66" s="131">
        <f>SUM(W66:W67)+R66</f>
        <v>332551544</v>
      </c>
      <c r="T66" s="131">
        <f>SUM(Y66:Y67)+R66</f>
        <v>15000000</v>
      </c>
      <c r="U66" s="142" t="s">
        <v>209</v>
      </c>
      <c r="V66" s="105">
        <v>100000</v>
      </c>
      <c r="W66" s="105">
        <f>[1]PRESUPUESTO!I141</f>
        <v>200100000</v>
      </c>
      <c r="X66" s="104" t="s">
        <v>58</v>
      </c>
      <c r="Y66" s="106">
        <v>0</v>
      </c>
      <c r="Z66" s="106">
        <v>0</v>
      </c>
      <c r="AA66" s="227"/>
      <c r="AB66" s="227"/>
      <c r="AC66" s="227"/>
      <c r="AD66" s="227"/>
      <c r="AE66" s="227"/>
      <c r="AF66" s="122"/>
      <c r="AG66" s="122"/>
      <c r="AH66" s="122"/>
      <c r="AI66" s="122"/>
      <c r="AJ66" s="122"/>
      <c r="AK66" s="122"/>
      <c r="AL66" s="122"/>
      <c r="AM66" s="122"/>
      <c r="AN66" s="122">
        <v>0</v>
      </c>
      <c r="AO66" s="401"/>
      <c r="AP66" s="122"/>
      <c r="AQ66" s="228">
        <v>0.5</v>
      </c>
      <c r="AR66" s="224">
        <v>1</v>
      </c>
      <c r="AS66" s="228">
        <v>0.5</v>
      </c>
      <c r="AT66" s="228"/>
      <c r="AU66" s="228"/>
      <c r="AV66" s="228"/>
      <c r="AW66" s="228"/>
      <c r="AX66" s="228"/>
      <c r="AZ66" s="94"/>
    </row>
    <row r="67" spans="1:52" s="93" customFormat="1" ht="67.5" customHeight="1" x14ac:dyDescent="0.25">
      <c r="A67" s="175"/>
      <c r="B67" s="97"/>
      <c r="C67" s="202"/>
      <c r="D67" s="133"/>
      <c r="E67" s="177"/>
      <c r="F67" s="100"/>
      <c r="G67" s="220"/>
      <c r="H67" s="100"/>
      <c r="I67" s="102"/>
      <c r="J67" s="102"/>
      <c r="K67" s="177"/>
      <c r="L67" s="405"/>
      <c r="M67" s="225"/>
      <c r="N67" s="100"/>
      <c r="O67" s="100"/>
      <c r="P67" s="102"/>
      <c r="Q67" s="102"/>
      <c r="R67" s="103"/>
      <c r="S67" s="126"/>
      <c r="T67" s="126"/>
      <c r="U67" s="142" t="s">
        <v>203</v>
      </c>
      <c r="V67" s="105">
        <v>132451544</v>
      </c>
      <c r="W67" s="105">
        <f>[1]PRESUPUESTO!I144</f>
        <v>132451544</v>
      </c>
      <c r="X67" s="104" t="s">
        <v>124</v>
      </c>
      <c r="Y67" s="105">
        <v>15000000</v>
      </c>
      <c r="Z67" s="106">
        <v>15000000</v>
      </c>
      <c r="AA67" s="227"/>
      <c r="AB67" s="227"/>
      <c r="AC67" s="227"/>
      <c r="AD67" s="227"/>
      <c r="AE67" s="227"/>
      <c r="AF67" s="127"/>
      <c r="AG67" s="127"/>
      <c r="AH67" s="127"/>
      <c r="AI67" s="127"/>
      <c r="AJ67" s="127"/>
      <c r="AK67" s="127"/>
      <c r="AL67" s="127"/>
      <c r="AM67" s="127"/>
      <c r="AN67" s="127"/>
      <c r="AO67" s="388"/>
      <c r="AP67" s="127"/>
      <c r="AQ67" s="127">
        <v>0.5</v>
      </c>
      <c r="AR67" s="388"/>
      <c r="AS67" s="127">
        <v>0.5</v>
      </c>
      <c r="AT67" s="127"/>
      <c r="AU67" s="127"/>
      <c r="AV67" s="127"/>
      <c r="AW67" s="127"/>
      <c r="AX67" s="127"/>
      <c r="AZ67" s="94"/>
    </row>
    <row r="68" spans="1:52" s="93" customFormat="1" ht="34.5" customHeight="1" x14ac:dyDescent="0.25">
      <c r="A68" s="175"/>
      <c r="B68" s="97"/>
      <c r="C68" s="202"/>
      <c r="D68" s="133"/>
      <c r="E68" s="204" t="s">
        <v>210</v>
      </c>
      <c r="F68" s="115" t="s">
        <v>211</v>
      </c>
      <c r="G68" s="206">
        <v>2.3199999999999998E-2</v>
      </c>
      <c r="H68" s="122">
        <v>70</v>
      </c>
      <c r="I68" s="129">
        <v>0.6</v>
      </c>
      <c r="J68" s="117">
        <v>42</v>
      </c>
      <c r="K68" s="204" t="s">
        <v>212</v>
      </c>
      <c r="L68" s="406" t="s">
        <v>213</v>
      </c>
      <c r="M68" s="224">
        <v>1</v>
      </c>
      <c r="N68" s="115" t="s">
        <v>214</v>
      </c>
      <c r="O68" s="115" t="s">
        <v>138</v>
      </c>
      <c r="P68" s="117"/>
      <c r="Q68" s="117"/>
      <c r="R68" s="103"/>
      <c r="S68" s="229">
        <f>SUM(W68:W69)+R68</f>
        <v>30059658.400794238</v>
      </c>
      <c r="T68" s="229">
        <f>SUM(Y68:Y69)+R68</f>
        <v>9611202</v>
      </c>
      <c r="U68" s="142" t="s">
        <v>139</v>
      </c>
      <c r="V68" s="105">
        <v>100000</v>
      </c>
      <c r="W68" s="105">
        <v>9711202</v>
      </c>
      <c r="X68" s="104" t="s">
        <v>58</v>
      </c>
      <c r="Y68" s="106">
        <v>9611202</v>
      </c>
      <c r="Z68" s="106">
        <v>0</v>
      </c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>
        <v>0.2</v>
      </c>
      <c r="AN68" s="121">
        <v>0</v>
      </c>
      <c r="AO68" s="385">
        <v>0.2</v>
      </c>
      <c r="AP68" s="121">
        <v>0.4</v>
      </c>
      <c r="AQ68" s="121">
        <v>0.2</v>
      </c>
      <c r="AR68" s="385">
        <v>0.2</v>
      </c>
      <c r="AS68" s="121">
        <v>0.2</v>
      </c>
      <c r="AT68" s="121"/>
      <c r="AU68" s="121">
        <v>0.2</v>
      </c>
      <c r="AV68" s="121"/>
      <c r="AW68" s="121"/>
      <c r="AX68" s="121"/>
      <c r="AZ68" s="94"/>
    </row>
    <row r="69" spans="1:52" s="93" customFormat="1" ht="72.75" customHeight="1" x14ac:dyDescent="0.25">
      <c r="A69" s="177"/>
      <c r="B69" s="100"/>
      <c r="C69" s="230"/>
      <c r="D69" s="138"/>
      <c r="E69" s="177"/>
      <c r="F69" s="100"/>
      <c r="G69" s="220"/>
      <c r="H69" s="127"/>
      <c r="I69" s="102"/>
      <c r="J69" s="102"/>
      <c r="K69" s="177"/>
      <c r="L69" s="405"/>
      <c r="M69" s="225"/>
      <c r="N69" s="100"/>
      <c r="O69" s="100"/>
      <c r="P69" s="102"/>
      <c r="Q69" s="102"/>
      <c r="R69" s="126"/>
      <c r="S69" s="180"/>
      <c r="T69" s="180"/>
      <c r="U69" s="142" t="s">
        <v>158</v>
      </c>
      <c r="V69" s="105">
        <v>348456.40079423803</v>
      </c>
      <c r="W69" s="105">
        <f>[1]PRESUPUESTO!I150</f>
        <v>20348456.400794238</v>
      </c>
      <c r="X69" s="104" t="s">
        <v>124</v>
      </c>
      <c r="Y69" s="106">
        <v>0</v>
      </c>
      <c r="Z69" s="106">
        <v>0</v>
      </c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386">
        <v>0.2</v>
      </c>
      <c r="AP69" s="110"/>
      <c r="AQ69" s="110">
        <v>0.2</v>
      </c>
      <c r="AR69" s="386"/>
      <c r="AS69" s="110">
        <v>0.2</v>
      </c>
      <c r="AT69" s="110"/>
      <c r="AU69" s="110">
        <v>0.2</v>
      </c>
      <c r="AV69" s="110"/>
      <c r="AW69" s="110"/>
      <c r="AX69" s="110"/>
      <c r="AZ69" s="94"/>
    </row>
    <row r="70" spans="1:52" s="93" customFormat="1" ht="34.5" customHeight="1" x14ac:dyDescent="0.25">
      <c r="A70" s="33" t="s">
        <v>215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5"/>
      <c r="AZ70" s="94"/>
    </row>
    <row r="71" spans="1:52" s="93" customFormat="1" ht="34.5" customHeight="1" thickBot="1" x14ac:dyDescent="0.3">
      <c r="A71" s="36" t="s">
        <v>216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8"/>
      <c r="AZ71" s="94"/>
    </row>
    <row r="72" spans="1:52" s="93" customFormat="1" ht="34.5" customHeight="1" x14ac:dyDescent="0.25">
      <c r="A72" s="39" t="s">
        <v>10</v>
      </c>
      <c r="B72" s="40" t="s">
        <v>11</v>
      </c>
      <c r="C72" s="41" t="s">
        <v>12</v>
      </c>
      <c r="D72" s="40" t="s">
        <v>13</v>
      </c>
      <c r="E72" s="40" t="s">
        <v>14</v>
      </c>
      <c r="F72" s="40" t="s">
        <v>15</v>
      </c>
      <c r="G72" s="40" t="s">
        <v>16</v>
      </c>
      <c r="H72" s="40" t="s">
        <v>17</v>
      </c>
      <c r="I72" s="40" t="s">
        <v>18</v>
      </c>
      <c r="J72" s="40"/>
      <c r="K72" s="40" t="s">
        <v>19</v>
      </c>
      <c r="L72" s="40" t="s">
        <v>20</v>
      </c>
      <c r="M72" s="42" t="s">
        <v>21</v>
      </c>
      <c r="N72" s="40" t="s">
        <v>22</v>
      </c>
      <c r="O72" s="40" t="s">
        <v>23</v>
      </c>
      <c r="P72" s="40" t="s">
        <v>24</v>
      </c>
      <c r="Q72" s="40" t="s">
        <v>25</v>
      </c>
      <c r="R72" s="44" t="s">
        <v>26</v>
      </c>
      <c r="S72" s="44" t="s">
        <v>27</v>
      </c>
      <c r="T72" s="44" t="s">
        <v>28</v>
      </c>
      <c r="U72" s="43" t="s">
        <v>29</v>
      </c>
      <c r="V72" s="155"/>
      <c r="W72" s="155"/>
      <c r="X72" s="155"/>
      <c r="Y72" s="155"/>
      <c r="Z72" s="155"/>
      <c r="AA72" s="48" t="s">
        <v>30</v>
      </c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50"/>
      <c r="AZ72" s="94"/>
    </row>
    <row r="73" spans="1:52" s="93" customFormat="1" ht="34.5" customHeight="1" x14ac:dyDescent="0.25">
      <c r="A73" s="52"/>
      <c r="B73" s="53"/>
      <c r="C73" s="54"/>
      <c r="D73" s="53"/>
      <c r="E73" s="53"/>
      <c r="F73" s="53"/>
      <c r="G73" s="53"/>
      <c r="H73" s="53"/>
      <c r="I73" s="53" t="s">
        <v>31</v>
      </c>
      <c r="J73" s="53"/>
      <c r="K73" s="53"/>
      <c r="L73" s="53"/>
      <c r="M73" s="55"/>
      <c r="N73" s="53"/>
      <c r="O73" s="53"/>
      <c r="P73" s="53"/>
      <c r="Q73" s="53"/>
      <c r="R73" s="57"/>
      <c r="S73" s="57"/>
      <c r="T73" s="57"/>
      <c r="U73" s="156" t="s">
        <v>32</v>
      </c>
      <c r="V73" s="53" t="s">
        <v>33</v>
      </c>
      <c r="W73" s="53" t="s">
        <v>34</v>
      </c>
      <c r="X73" s="53" t="s">
        <v>35</v>
      </c>
      <c r="Y73" s="53" t="s">
        <v>36</v>
      </c>
      <c r="Z73" s="56" t="s">
        <v>37</v>
      </c>
      <c r="AA73" s="60" t="s">
        <v>38</v>
      </c>
      <c r="AB73" s="61"/>
      <c r="AC73" s="61" t="s">
        <v>39</v>
      </c>
      <c r="AD73" s="61"/>
      <c r="AE73" s="61" t="s">
        <v>40</v>
      </c>
      <c r="AF73" s="61"/>
      <c r="AG73" s="61" t="s">
        <v>41</v>
      </c>
      <c r="AH73" s="61"/>
      <c r="AI73" s="61" t="s">
        <v>40</v>
      </c>
      <c r="AJ73" s="61"/>
      <c r="AK73" s="61" t="s">
        <v>42</v>
      </c>
      <c r="AL73" s="61"/>
      <c r="AM73" s="61" t="s">
        <v>42</v>
      </c>
      <c r="AN73" s="61"/>
      <c r="AO73" s="61" t="s">
        <v>41</v>
      </c>
      <c r="AP73" s="61"/>
      <c r="AQ73" s="61" t="s">
        <v>43</v>
      </c>
      <c r="AR73" s="61"/>
      <c r="AS73" s="61" t="s">
        <v>44</v>
      </c>
      <c r="AT73" s="61"/>
      <c r="AU73" s="61" t="s">
        <v>45</v>
      </c>
      <c r="AV73" s="61"/>
      <c r="AW73" s="61" t="s">
        <v>46</v>
      </c>
      <c r="AX73" s="62"/>
      <c r="AZ73" s="94"/>
    </row>
    <row r="74" spans="1:52" s="93" customFormat="1" ht="34.5" customHeight="1" thickBot="1" x14ac:dyDescent="0.3">
      <c r="A74" s="63"/>
      <c r="B74" s="64"/>
      <c r="C74" s="65"/>
      <c r="D74" s="64"/>
      <c r="E74" s="64"/>
      <c r="F74" s="64"/>
      <c r="G74" s="64"/>
      <c r="H74" s="64"/>
      <c r="I74" s="66" t="s">
        <v>47</v>
      </c>
      <c r="J74" s="66" t="s">
        <v>48</v>
      </c>
      <c r="K74" s="64"/>
      <c r="L74" s="64"/>
      <c r="M74" s="67"/>
      <c r="N74" s="64"/>
      <c r="O74" s="64"/>
      <c r="P74" s="64"/>
      <c r="Q74" s="64"/>
      <c r="R74" s="69"/>
      <c r="S74" s="69"/>
      <c r="T74" s="69"/>
      <c r="U74" s="157"/>
      <c r="V74" s="64"/>
      <c r="W74" s="64"/>
      <c r="X74" s="64"/>
      <c r="Y74" s="64"/>
      <c r="Z74" s="68"/>
      <c r="AA74" s="72" t="s">
        <v>49</v>
      </c>
      <c r="AB74" s="73" t="s">
        <v>38</v>
      </c>
      <c r="AC74" s="73" t="s">
        <v>49</v>
      </c>
      <c r="AD74" s="73" t="s">
        <v>38</v>
      </c>
      <c r="AE74" s="73" t="s">
        <v>49</v>
      </c>
      <c r="AF74" s="73" t="s">
        <v>38</v>
      </c>
      <c r="AG74" s="73" t="s">
        <v>49</v>
      </c>
      <c r="AH74" s="73" t="s">
        <v>38</v>
      </c>
      <c r="AI74" s="73" t="s">
        <v>49</v>
      </c>
      <c r="AJ74" s="73" t="s">
        <v>38</v>
      </c>
      <c r="AK74" s="73" t="s">
        <v>49</v>
      </c>
      <c r="AL74" s="73" t="s">
        <v>38</v>
      </c>
      <c r="AM74" s="73" t="s">
        <v>49</v>
      </c>
      <c r="AN74" s="73" t="s">
        <v>38</v>
      </c>
      <c r="AO74" s="378" t="s">
        <v>49</v>
      </c>
      <c r="AP74" s="73" t="s">
        <v>38</v>
      </c>
      <c r="AQ74" s="73" t="s">
        <v>49</v>
      </c>
      <c r="AR74" s="378" t="s">
        <v>38</v>
      </c>
      <c r="AS74" s="73" t="s">
        <v>49</v>
      </c>
      <c r="AT74" s="73" t="s">
        <v>38</v>
      </c>
      <c r="AU74" s="73" t="s">
        <v>49</v>
      </c>
      <c r="AV74" s="73" t="s">
        <v>38</v>
      </c>
      <c r="AW74" s="73" t="s">
        <v>49</v>
      </c>
      <c r="AX74" s="74" t="s">
        <v>38</v>
      </c>
      <c r="AZ74" s="94"/>
    </row>
    <row r="75" spans="1:52" s="93" customFormat="1" ht="132" x14ac:dyDescent="0.25">
      <c r="A75" s="160" t="s">
        <v>217</v>
      </c>
      <c r="B75" s="75" t="s">
        <v>218</v>
      </c>
      <c r="C75" s="76">
        <v>2024053600047</v>
      </c>
      <c r="D75" s="231">
        <v>5.0000000000000001E-4</v>
      </c>
      <c r="E75" s="232" t="s">
        <v>219</v>
      </c>
      <c r="F75" s="79" t="s">
        <v>220</v>
      </c>
      <c r="G75" s="233">
        <v>0.74070000000000003</v>
      </c>
      <c r="H75" s="234">
        <v>15</v>
      </c>
      <c r="I75" s="81">
        <v>0.7</v>
      </c>
      <c r="J75" s="78">
        <v>10</v>
      </c>
      <c r="K75" s="235" t="s">
        <v>221</v>
      </c>
      <c r="L75" s="408" t="s">
        <v>222</v>
      </c>
      <c r="M75" s="236">
        <v>5.1000000000000004E-3</v>
      </c>
      <c r="N75" s="142" t="s">
        <v>223</v>
      </c>
      <c r="O75" s="142" t="s">
        <v>224</v>
      </c>
      <c r="P75" s="108"/>
      <c r="Q75" s="108"/>
      <c r="R75" s="166">
        <v>19585831</v>
      </c>
      <c r="S75" s="166">
        <f>SUM(W75:W78)+300000</f>
        <v>160600000</v>
      </c>
      <c r="T75" s="166">
        <f>SUM(Y75:Y78)+300000</f>
        <v>300000</v>
      </c>
      <c r="U75" s="120" t="s">
        <v>225</v>
      </c>
      <c r="V75" s="237">
        <v>100000</v>
      </c>
      <c r="W75" s="237">
        <f>[2]PRESUPUESTO!I155</f>
        <v>100000</v>
      </c>
      <c r="X75" s="142" t="s">
        <v>58</v>
      </c>
      <c r="Y75" s="238">
        <v>0</v>
      </c>
      <c r="Z75" s="106">
        <v>0</v>
      </c>
      <c r="AA75" s="239"/>
      <c r="AB75" s="119"/>
      <c r="AC75" s="119"/>
      <c r="AD75" s="119"/>
      <c r="AE75" s="119"/>
      <c r="AF75" s="119"/>
      <c r="AG75" s="120"/>
      <c r="AH75" s="119"/>
      <c r="AI75" s="119"/>
      <c r="AJ75" s="119"/>
      <c r="AK75" s="119"/>
      <c r="AL75" s="119"/>
      <c r="AM75" s="147">
        <v>0.2</v>
      </c>
      <c r="AN75" s="119">
        <v>0</v>
      </c>
      <c r="AO75" s="259">
        <v>0.2</v>
      </c>
      <c r="AP75" s="119"/>
      <c r="AQ75" s="147">
        <v>0.2</v>
      </c>
      <c r="AR75" s="381">
        <v>0.6</v>
      </c>
      <c r="AS75" s="147">
        <v>0.2</v>
      </c>
      <c r="AT75" s="119"/>
      <c r="AU75" s="147">
        <v>0.2</v>
      </c>
      <c r="AV75" s="119"/>
      <c r="AW75" s="119"/>
      <c r="AX75" s="148"/>
      <c r="AZ75" s="94"/>
    </row>
    <row r="76" spans="1:52" s="93" customFormat="1" ht="96" x14ac:dyDescent="0.25">
      <c r="A76" s="160"/>
      <c r="B76" s="75"/>
      <c r="C76" s="76"/>
      <c r="D76" s="231"/>
      <c r="E76" s="240"/>
      <c r="F76" s="97"/>
      <c r="G76" s="210"/>
      <c r="H76" s="241"/>
      <c r="I76" s="96"/>
      <c r="J76" s="96"/>
      <c r="K76" s="235" t="s">
        <v>226</v>
      </c>
      <c r="L76" s="408" t="s">
        <v>227</v>
      </c>
      <c r="M76" s="236">
        <v>5.0000000000000001E-3</v>
      </c>
      <c r="N76" s="142" t="s">
        <v>228</v>
      </c>
      <c r="O76" s="142" t="s">
        <v>224</v>
      </c>
      <c r="P76" s="108"/>
      <c r="Q76" s="108"/>
      <c r="R76" s="176"/>
      <c r="S76" s="176"/>
      <c r="T76" s="176"/>
      <c r="U76" s="120" t="s">
        <v>225</v>
      </c>
      <c r="V76" s="237">
        <v>100000</v>
      </c>
      <c r="W76" s="237">
        <f>[2]PRESUPUESTO!I158</f>
        <v>111375721</v>
      </c>
      <c r="X76" s="142" t="s">
        <v>58</v>
      </c>
      <c r="Y76" s="238">
        <v>0</v>
      </c>
      <c r="Z76" s="106">
        <v>0</v>
      </c>
      <c r="AA76" s="239"/>
      <c r="AB76" s="119"/>
      <c r="AC76" s="119"/>
      <c r="AD76" s="119"/>
      <c r="AE76" s="119"/>
      <c r="AF76" s="119"/>
      <c r="AG76" s="120"/>
      <c r="AH76" s="119"/>
      <c r="AI76" s="119"/>
      <c r="AJ76" s="119"/>
      <c r="AK76" s="119"/>
      <c r="AL76" s="119"/>
      <c r="AM76" s="147"/>
      <c r="AN76" s="119">
        <v>0</v>
      </c>
      <c r="AO76" s="259">
        <v>0.5</v>
      </c>
      <c r="AP76" s="119"/>
      <c r="AQ76" s="147"/>
      <c r="AR76" s="381">
        <v>0.5</v>
      </c>
      <c r="AS76" s="147">
        <v>0.5</v>
      </c>
      <c r="AT76" s="119"/>
      <c r="AU76" s="147"/>
      <c r="AV76" s="119"/>
      <c r="AW76" s="119"/>
      <c r="AX76" s="148"/>
      <c r="AZ76" s="94"/>
    </row>
    <row r="77" spans="1:52" s="93" customFormat="1" ht="18.75" customHeight="1" x14ac:dyDescent="0.25">
      <c r="A77" s="160"/>
      <c r="B77" s="75"/>
      <c r="C77" s="76"/>
      <c r="D77" s="231"/>
      <c r="E77" s="240"/>
      <c r="F77" s="97"/>
      <c r="G77" s="210"/>
      <c r="H77" s="241"/>
      <c r="I77" s="96"/>
      <c r="J77" s="96"/>
      <c r="K77" s="242" t="s">
        <v>229</v>
      </c>
      <c r="L77" s="409" t="s">
        <v>230</v>
      </c>
      <c r="M77" s="243">
        <v>0.98994258776512789</v>
      </c>
      <c r="N77" s="115" t="s">
        <v>231</v>
      </c>
      <c r="O77" s="115" t="s">
        <v>224</v>
      </c>
      <c r="P77" s="117"/>
      <c r="Q77" s="117"/>
      <c r="R77" s="176"/>
      <c r="S77" s="176"/>
      <c r="T77" s="176"/>
      <c r="U77" s="120" t="s">
        <v>225</v>
      </c>
      <c r="V77" s="237">
        <v>100000</v>
      </c>
      <c r="W77" s="237">
        <f>[2]PRESUPUESTO!I161</f>
        <v>100000</v>
      </c>
      <c r="X77" s="142" t="s">
        <v>58</v>
      </c>
      <c r="Y77" s="238">
        <v>0</v>
      </c>
      <c r="Z77" s="106">
        <v>0</v>
      </c>
      <c r="AA77" s="239"/>
      <c r="AB77" s="119"/>
      <c r="AC77" s="119"/>
      <c r="AD77" s="119"/>
      <c r="AE77" s="119"/>
      <c r="AF77" s="119"/>
      <c r="AG77" s="120"/>
      <c r="AH77" s="119"/>
      <c r="AI77" s="119"/>
      <c r="AJ77" s="119"/>
      <c r="AK77" s="119"/>
      <c r="AL77" s="119"/>
      <c r="AM77" s="121"/>
      <c r="AN77" s="117">
        <v>0</v>
      </c>
      <c r="AO77" s="385">
        <v>1</v>
      </c>
      <c r="AP77" s="117"/>
      <c r="AQ77" s="121"/>
      <c r="AR77" s="296">
        <v>1</v>
      </c>
      <c r="AS77" s="121"/>
      <c r="AT77" s="117"/>
      <c r="AU77" s="121"/>
      <c r="AV77" s="117"/>
      <c r="AW77" s="117"/>
      <c r="AX77" s="123"/>
      <c r="AZ77" s="94"/>
    </row>
    <row r="78" spans="1:52" s="93" customFormat="1" ht="28.5" customHeight="1" x14ac:dyDescent="0.25">
      <c r="A78" s="160"/>
      <c r="B78" s="75"/>
      <c r="C78" s="76"/>
      <c r="D78" s="231"/>
      <c r="E78" s="244"/>
      <c r="F78" s="100"/>
      <c r="G78" s="220"/>
      <c r="H78" s="127"/>
      <c r="I78" s="102"/>
      <c r="J78" s="102"/>
      <c r="K78" s="244"/>
      <c r="L78" s="410"/>
      <c r="M78" s="245"/>
      <c r="N78" s="100"/>
      <c r="O78" s="100"/>
      <c r="P78" s="102"/>
      <c r="Q78" s="102"/>
      <c r="R78" s="176"/>
      <c r="S78" s="180"/>
      <c r="T78" s="180"/>
      <c r="U78" s="120" t="s">
        <v>232</v>
      </c>
      <c r="V78" s="237">
        <v>0</v>
      </c>
      <c r="W78" s="237">
        <f>[2]PRESUPUESTO!I164</f>
        <v>48724279</v>
      </c>
      <c r="X78" s="142" t="s">
        <v>124</v>
      </c>
      <c r="Y78" s="238"/>
      <c r="Z78" s="106"/>
      <c r="AA78" s="239"/>
      <c r="AB78" s="119"/>
      <c r="AC78" s="119"/>
      <c r="AD78" s="119"/>
      <c r="AE78" s="119"/>
      <c r="AF78" s="119"/>
      <c r="AG78" s="120"/>
      <c r="AH78" s="119"/>
      <c r="AI78" s="119"/>
      <c r="AJ78" s="119"/>
      <c r="AK78" s="119"/>
      <c r="AL78" s="119"/>
      <c r="AM78" s="110"/>
      <c r="AN78" s="102"/>
      <c r="AO78" s="386"/>
      <c r="AP78" s="102"/>
      <c r="AQ78" s="110"/>
      <c r="AR78" s="305"/>
      <c r="AS78" s="110"/>
      <c r="AT78" s="102"/>
      <c r="AU78" s="110"/>
      <c r="AV78" s="102"/>
      <c r="AW78" s="102"/>
      <c r="AX78" s="111"/>
      <c r="AZ78" s="94"/>
    </row>
    <row r="79" spans="1:52" s="93" customFormat="1" ht="72" x14ac:dyDescent="0.25">
      <c r="A79" s="160"/>
      <c r="B79" s="75"/>
      <c r="C79" s="76"/>
      <c r="D79" s="231"/>
      <c r="E79" s="235" t="s">
        <v>233</v>
      </c>
      <c r="F79" s="142" t="s">
        <v>234</v>
      </c>
      <c r="G79" s="221">
        <v>0.14810000000000001</v>
      </c>
      <c r="H79" s="120">
        <v>1</v>
      </c>
      <c r="I79" s="197">
        <v>1</v>
      </c>
      <c r="J79" s="108">
        <v>1</v>
      </c>
      <c r="K79" s="235" t="s">
        <v>235</v>
      </c>
      <c r="L79" s="411" t="s">
        <v>236</v>
      </c>
      <c r="M79" s="222">
        <v>1</v>
      </c>
      <c r="N79" s="142" t="s">
        <v>237</v>
      </c>
      <c r="O79" s="142" t="s">
        <v>224</v>
      </c>
      <c r="P79" s="108"/>
      <c r="Q79" s="108"/>
      <c r="R79" s="176"/>
      <c r="S79" s="246">
        <f>SUM(W79)+R79</f>
        <v>34193976</v>
      </c>
      <c r="T79" s="246">
        <f>SUM(Y79)+R79</f>
        <v>34093976</v>
      </c>
      <c r="U79" s="120" t="s">
        <v>225</v>
      </c>
      <c r="V79" s="237">
        <v>100000</v>
      </c>
      <c r="W79" s="237">
        <f>[2]PRESUPUESTO!I167</f>
        <v>34193976</v>
      </c>
      <c r="X79" s="142" t="s">
        <v>58</v>
      </c>
      <c r="Y79" s="238">
        <v>34093976</v>
      </c>
      <c r="Z79" s="106">
        <v>0</v>
      </c>
      <c r="AA79" s="239"/>
      <c r="AB79" s="119"/>
      <c r="AC79" s="119"/>
      <c r="AD79" s="119"/>
      <c r="AE79" s="119"/>
      <c r="AF79" s="119"/>
      <c r="AG79" s="120"/>
      <c r="AH79" s="119"/>
      <c r="AI79" s="119"/>
      <c r="AJ79" s="119"/>
      <c r="AK79" s="119"/>
      <c r="AL79" s="119"/>
      <c r="AM79" s="147"/>
      <c r="AN79" s="119">
        <v>0</v>
      </c>
      <c r="AO79" s="259"/>
      <c r="AP79" s="147">
        <v>1</v>
      </c>
      <c r="AQ79" s="147">
        <v>1</v>
      </c>
      <c r="AR79" s="294"/>
      <c r="AS79" s="147"/>
      <c r="AT79" s="119"/>
      <c r="AU79" s="147"/>
      <c r="AV79" s="119"/>
      <c r="AW79" s="119"/>
      <c r="AX79" s="148"/>
      <c r="AZ79" s="94"/>
    </row>
    <row r="80" spans="1:52" s="93" customFormat="1" ht="104.25" customHeight="1" x14ac:dyDescent="0.25">
      <c r="A80" s="160"/>
      <c r="B80" s="75"/>
      <c r="C80" s="76"/>
      <c r="D80" s="231"/>
      <c r="E80" s="235" t="s">
        <v>238</v>
      </c>
      <c r="F80" s="142" t="s">
        <v>239</v>
      </c>
      <c r="G80" s="221">
        <v>0.1111</v>
      </c>
      <c r="H80" s="120">
        <v>0.5</v>
      </c>
      <c r="I80" s="197">
        <v>0.5</v>
      </c>
      <c r="J80" s="108">
        <v>0.25</v>
      </c>
      <c r="K80" s="235" t="s">
        <v>240</v>
      </c>
      <c r="L80" s="411" t="s">
        <v>241</v>
      </c>
      <c r="M80" s="222">
        <v>1</v>
      </c>
      <c r="N80" s="142" t="s">
        <v>242</v>
      </c>
      <c r="O80" s="142" t="s">
        <v>224</v>
      </c>
      <c r="P80" s="108"/>
      <c r="Q80" s="108"/>
      <c r="R80" s="180"/>
      <c r="S80" s="246">
        <f>SUM(W80)+R80</f>
        <v>100000</v>
      </c>
      <c r="T80" s="246">
        <f>SUM(Y80)+R80</f>
        <v>0</v>
      </c>
      <c r="U80" s="120" t="s">
        <v>225</v>
      </c>
      <c r="V80" s="237">
        <v>100000</v>
      </c>
      <c r="W80" s="237">
        <f>[2]PRESUPUESTO!I170</f>
        <v>100000</v>
      </c>
      <c r="X80" s="142" t="s">
        <v>58</v>
      </c>
      <c r="Y80" s="238">
        <v>0</v>
      </c>
      <c r="Z80" s="106">
        <v>0</v>
      </c>
      <c r="AA80" s="239"/>
      <c r="AB80" s="119"/>
      <c r="AC80" s="119"/>
      <c r="AD80" s="119"/>
      <c r="AE80" s="119"/>
      <c r="AF80" s="119"/>
      <c r="AG80" s="120"/>
      <c r="AH80" s="119"/>
      <c r="AI80" s="119"/>
      <c r="AJ80" s="119"/>
      <c r="AK80" s="119"/>
      <c r="AL80" s="119"/>
      <c r="AM80" s="147"/>
      <c r="AN80" s="119">
        <v>0</v>
      </c>
      <c r="AO80" s="259">
        <v>0.25</v>
      </c>
      <c r="AP80" s="119"/>
      <c r="AQ80" s="147">
        <v>0.25</v>
      </c>
      <c r="AR80" s="381">
        <v>0.5</v>
      </c>
      <c r="AS80" s="147">
        <v>0.25</v>
      </c>
      <c r="AT80" s="119"/>
      <c r="AU80" s="147">
        <v>0.25</v>
      </c>
      <c r="AV80" s="119"/>
      <c r="AW80" s="119"/>
      <c r="AX80" s="148"/>
      <c r="AZ80" s="94"/>
    </row>
    <row r="81" spans="1:52" s="154" customFormat="1" ht="34.5" customHeight="1" x14ac:dyDescent="0.2">
      <c r="A81" s="33" t="s">
        <v>243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5"/>
      <c r="AZ81" s="94"/>
    </row>
    <row r="82" spans="1:52" s="154" customFormat="1" ht="34.5" customHeight="1" thickBot="1" x14ac:dyDescent="0.25">
      <c r="A82" s="36" t="s">
        <v>244</v>
      </c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8"/>
      <c r="AZ82" s="94"/>
    </row>
    <row r="83" spans="1:52" s="154" customFormat="1" ht="34.5" customHeight="1" x14ac:dyDescent="0.2">
      <c r="A83" s="39" t="s">
        <v>10</v>
      </c>
      <c r="B83" s="40" t="s">
        <v>11</v>
      </c>
      <c r="C83" s="41" t="s">
        <v>12</v>
      </c>
      <c r="D83" s="40" t="s">
        <v>13</v>
      </c>
      <c r="E83" s="40" t="s">
        <v>14</v>
      </c>
      <c r="F83" s="40" t="s">
        <v>15</v>
      </c>
      <c r="G83" s="40" t="s">
        <v>16</v>
      </c>
      <c r="H83" s="40" t="s">
        <v>17</v>
      </c>
      <c r="I83" s="40" t="s">
        <v>18</v>
      </c>
      <c r="J83" s="40"/>
      <c r="K83" s="40" t="s">
        <v>19</v>
      </c>
      <c r="L83" s="40" t="s">
        <v>20</v>
      </c>
      <c r="M83" s="42" t="s">
        <v>21</v>
      </c>
      <c r="N83" s="40" t="s">
        <v>22</v>
      </c>
      <c r="O83" s="40" t="s">
        <v>23</v>
      </c>
      <c r="P83" s="40" t="s">
        <v>24</v>
      </c>
      <c r="Q83" s="40" t="s">
        <v>25</v>
      </c>
      <c r="R83" s="44" t="s">
        <v>26</v>
      </c>
      <c r="S83" s="44" t="s">
        <v>27</v>
      </c>
      <c r="T83" s="44" t="s">
        <v>28</v>
      </c>
      <c r="U83" s="43" t="s">
        <v>29</v>
      </c>
      <c r="V83" s="155"/>
      <c r="W83" s="155"/>
      <c r="X83" s="155"/>
      <c r="Y83" s="155"/>
      <c r="Z83" s="155"/>
      <c r="AA83" s="48" t="s">
        <v>30</v>
      </c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50"/>
      <c r="AZ83" s="94"/>
    </row>
    <row r="84" spans="1:52" s="154" customFormat="1" ht="34.5" customHeight="1" x14ac:dyDescent="0.2">
      <c r="A84" s="52"/>
      <c r="B84" s="53"/>
      <c r="C84" s="54"/>
      <c r="D84" s="53"/>
      <c r="E84" s="53"/>
      <c r="F84" s="53"/>
      <c r="G84" s="53"/>
      <c r="H84" s="53"/>
      <c r="I84" s="53" t="s">
        <v>31</v>
      </c>
      <c r="J84" s="53"/>
      <c r="K84" s="53"/>
      <c r="L84" s="53"/>
      <c r="M84" s="55"/>
      <c r="N84" s="53"/>
      <c r="O84" s="53"/>
      <c r="P84" s="53"/>
      <c r="Q84" s="53"/>
      <c r="R84" s="57"/>
      <c r="S84" s="57"/>
      <c r="T84" s="57"/>
      <c r="U84" s="156" t="s">
        <v>32</v>
      </c>
      <c r="V84" s="53" t="s">
        <v>33</v>
      </c>
      <c r="W84" s="53" t="s">
        <v>34</v>
      </c>
      <c r="X84" s="53" t="s">
        <v>35</v>
      </c>
      <c r="Y84" s="53" t="s">
        <v>36</v>
      </c>
      <c r="Z84" s="56" t="s">
        <v>37</v>
      </c>
      <c r="AA84" s="60" t="s">
        <v>38</v>
      </c>
      <c r="AB84" s="61"/>
      <c r="AC84" s="61" t="s">
        <v>39</v>
      </c>
      <c r="AD84" s="61"/>
      <c r="AE84" s="61" t="s">
        <v>40</v>
      </c>
      <c r="AF84" s="61"/>
      <c r="AG84" s="61" t="s">
        <v>41</v>
      </c>
      <c r="AH84" s="61"/>
      <c r="AI84" s="61" t="s">
        <v>40</v>
      </c>
      <c r="AJ84" s="61"/>
      <c r="AK84" s="61" t="s">
        <v>42</v>
      </c>
      <c r="AL84" s="61"/>
      <c r="AM84" s="61" t="s">
        <v>42</v>
      </c>
      <c r="AN84" s="61"/>
      <c r="AO84" s="61" t="s">
        <v>41</v>
      </c>
      <c r="AP84" s="61"/>
      <c r="AQ84" s="61" t="s">
        <v>43</v>
      </c>
      <c r="AR84" s="61"/>
      <c r="AS84" s="61" t="s">
        <v>44</v>
      </c>
      <c r="AT84" s="61"/>
      <c r="AU84" s="61" t="s">
        <v>45</v>
      </c>
      <c r="AV84" s="61"/>
      <c r="AW84" s="61" t="s">
        <v>46</v>
      </c>
      <c r="AX84" s="62"/>
      <c r="AZ84" s="94"/>
    </row>
    <row r="85" spans="1:52" s="154" customFormat="1" ht="34.5" customHeight="1" thickBot="1" x14ac:dyDescent="0.25">
      <c r="A85" s="63"/>
      <c r="B85" s="64"/>
      <c r="C85" s="65"/>
      <c r="D85" s="64"/>
      <c r="E85" s="64"/>
      <c r="F85" s="64"/>
      <c r="G85" s="64"/>
      <c r="H85" s="64"/>
      <c r="I85" s="66" t="s">
        <v>47</v>
      </c>
      <c r="J85" s="66" t="s">
        <v>48</v>
      </c>
      <c r="K85" s="64"/>
      <c r="L85" s="64"/>
      <c r="M85" s="67"/>
      <c r="N85" s="64"/>
      <c r="O85" s="64"/>
      <c r="P85" s="64"/>
      <c r="Q85" s="64"/>
      <c r="R85" s="69"/>
      <c r="S85" s="69"/>
      <c r="T85" s="69"/>
      <c r="U85" s="157"/>
      <c r="V85" s="64"/>
      <c r="W85" s="64"/>
      <c r="X85" s="64"/>
      <c r="Y85" s="64"/>
      <c r="Z85" s="68"/>
      <c r="AA85" s="72" t="s">
        <v>49</v>
      </c>
      <c r="AB85" s="73" t="s">
        <v>38</v>
      </c>
      <c r="AC85" s="73" t="s">
        <v>49</v>
      </c>
      <c r="AD85" s="73" t="s">
        <v>38</v>
      </c>
      <c r="AE85" s="73" t="s">
        <v>49</v>
      </c>
      <c r="AF85" s="73" t="s">
        <v>38</v>
      </c>
      <c r="AG85" s="73" t="s">
        <v>49</v>
      </c>
      <c r="AH85" s="73" t="s">
        <v>38</v>
      </c>
      <c r="AI85" s="73" t="s">
        <v>49</v>
      </c>
      <c r="AJ85" s="73" t="s">
        <v>38</v>
      </c>
      <c r="AK85" s="73" t="s">
        <v>49</v>
      </c>
      <c r="AL85" s="73" t="s">
        <v>38</v>
      </c>
      <c r="AM85" s="73" t="s">
        <v>49</v>
      </c>
      <c r="AN85" s="73" t="s">
        <v>38</v>
      </c>
      <c r="AO85" s="378" t="s">
        <v>49</v>
      </c>
      <c r="AP85" s="73" t="s">
        <v>38</v>
      </c>
      <c r="AQ85" s="73" t="s">
        <v>49</v>
      </c>
      <c r="AR85" s="378" t="s">
        <v>38</v>
      </c>
      <c r="AS85" s="73" t="s">
        <v>49</v>
      </c>
      <c r="AT85" s="73" t="s">
        <v>38</v>
      </c>
      <c r="AU85" s="73" t="s">
        <v>49</v>
      </c>
      <c r="AV85" s="73" t="s">
        <v>38</v>
      </c>
      <c r="AW85" s="73" t="s">
        <v>49</v>
      </c>
      <c r="AX85" s="74" t="s">
        <v>38</v>
      </c>
      <c r="AZ85" s="94"/>
    </row>
    <row r="86" spans="1:52" s="93" customFormat="1" ht="64.5" customHeight="1" x14ac:dyDescent="0.25">
      <c r="A86" s="247" t="s">
        <v>245</v>
      </c>
      <c r="B86" s="248" t="s">
        <v>246</v>
      </c>
      <c r="C86" s="249">
        <v>2024053600049</v>
      </c>
      <c r="D86" s="250">
        <v>1.2699999999999999E-2</v>
      </c>
      <c r="E86" s="251" t="s">
        <v>247</v>
      </c>
      <c r="F86" s="252" t="s">
        <v>248</v>
      </c>
      <c r="G86" s="253">
        <v>1.4E-3</v>
      </c>
      <c r="H86" s="90">
        <v>0.5</v>
      </c>
      <c r="I86" s="89">
        <v>0</v>
      </c>
      <c r="J86" s="89">
        <v>0</v>
      </c>
      <c r="K86" s="251" t="s">
        <v>249</v>
      </c>
      <c r="L86" s="412" t="s">
        <v>250</v>
      </c>
      <c r="M86" s="254">
        <v>1</v>
      </c>
      <c r="N86" s="252" t="s">
        <v>251</v>
      </c>
      <c r="O86" s="252" t="s">
        <v>252</v>
      </c>
      <c r="P86" s="89"/>
      <c r="Q86" s="89"/>
      <c r="R86" s="84">
        <v>1018926324</v>
      </c>
      <c r="S86" s="255">
        <f>SUM(W86)+R86</f>
        <v>1018936324</v>
      </c>
      <c r="T86" s="255">
        <f>SUM(Y86)+R86</f>
        <v>1018926324</v>
      </c>
      <c r="U86" s="90" t="s">
        <v>253</v>
      </c>
      <c r="V86" s="256">
        <v>100000.4</v>
      </c>
      <c r="W86" s="256">
        <v>10000</v>
      </c>
      <c r="X86" s="252" t="s">
        <v>58</v>
      </c>
      <c r="Y86" s="238">
        <v>0</v>
      </c>
      <c r="Z86" s="169">
        <v>0</v>
      </c>
      <c r="AA86" s="88"/>
      <c r="AB86" s="89"/>
      <c r="AC86" s="89"/>
      <c r="AD86" s="89"/>
      <c r="AE86" s="89"/>
      <c r="AF86" s="89"/>
      <c r="AG86" s="90"/>
      <c r="AH86" s="89"/>
      <c r="AI86" s="89"/>
      <c r="AJ86" s="89"/>
      <c r="AK86" s="89"/>
      <c r="AL86" s="89"/>
      <c r="AM86" s="257">
        <v>1</v>
      </c>
      <c r="AN86" s="89">
        <v>0</v>
      </c>
      <c r="AO86" s="389"/>
      <c r="AP86" s="89"/>
      <c r="AQ86" s="89"/>
      <c r="AR86" s="389"/>
      <c r="AS86" s="89"/>
      <c r="AT86" s="89"/>
      <c r="AU86" s="89"/>
      <c r="AV86" s="89"/>
      <c r="AW86" s="89"/>
      <c r="AX86" s="258"/>
      <c r="AZ86" s="94"/>
    </row>
    <row r="87" spans="1:52" s="93" customFormat="1" ht="67.5" customHeight="1" x14ac:dyDescent="0.25">
      <c r="A87" s="160"/>
      <c r="B87" s="75"/>
      <c r="C87" s="76"/>
      <c r="D87" s="231"/>
      <c r="E87" s="115" t="s">
        <v>254</v>
      </c>
      <c r="F87" s="115" t="s">
        <v>255</v>
      </c>
      <c r="G87" s="128">
        <v>0.95120000000000005</v>
      </c>
      <c r="H87" s="115">
        <v>2500</v>
      </c>
      <c r="I87" s="129">
        <v>1</v>
      </c>
      <c r="J87" s="117">
        <v>2734</v>
      </c>
      <c r="K87" s="142" t="s">
        <v>256</v>
      </c>
      <c r="L87" s="408" t="s">
        <v>257</v>
      </c>
      <c r="M87" s="259">
        <f>(R87+V87)*100%/(R87+V87+V88)</f>
        <v>1</v>
      </c>
      <c r="N87" s="142" t="s">
        <v>258</v>
      </c>
      <c r="O87" s="142" t="s">
        <v>252</v>
      </c>
      <c r="P87" s="119"/>
      <c r="Q87" s="119"/>
      <c r="R87" s="103"/>
      <c r="S87" s="131">
        <f>SUM(W87:W88)+R86</f>
        <v>2855004220</v>
      </c>
      <c r="T87" s="131">
        <f>SUM(Y87:Y88)+R86</f>
        <v>2004336305</v>
      </c>
      <c r="U87" s="142" t="s">
        <v>253</v>
      </c>
      <c r="V87" s="237">
        <v>100000</v>
      </c>
      <c r="W87" s="237">
        <v>1641527376</v>
      </c>
      <c r="X87" s="142" t="s">
        <v>58</v>
      </c>
      <c r="Y87" s="237">
        <v>849075981</v>
      </c>
      <c r="Z87" s="169">
        <v>302014983</v>
      </c>
      <c r="AA87" s="118"/>
      <c r="AB87" s="119"/>
      <c r="AC87" s="119"/>
      <c r="AD87" s="119"/>
      <c r="AE87" s="119"/>
      <c r="AF87" s="119"/>
      <c r="AG87" s="120"/>
      <c r="AH87" s="119"/>
      <c r="AI87" s="119"/>
      <c r="AJ87" s="119"/>
      <c r="AK87" s="119"/>
      <c r="AL87" s="119"/>
      <c r="AM87" s="147">
        <v>0.25</v>
      </c>
      <c r="AN87" s="260">
        <v>0.18959999999999999</v>
      </c>
      <c r="AO87" s="259">
        <v>0.25</v>
      </c>
      <c r="AP87" s="260">
        <v>0.12</v>
      </c>
      <c r="AQ87" s="147">
        <v>0.25</v>
      </c>
      <c r="AR87" s="294">
        <v>69.040000000000006</v>
      </c>
      <c r="AS87" s="147">
        <v>0.25</v>
      </c>
      <c r="AT87" s="119"/>
      <c r="AU87" s="119"/>
      <c r="AV87" s="119"/>
      <c r="AW87" s="119"/>
      <c r="AX87" s="148"/>
      <c r="AZ87" s="94"/>
    </row>
    <row r="88" spans="1:52" s="268" customFormat="1" ht="66" customHeight="1" x14ac:dyDescent="0.25">
      <c r="A88" s="160"/>
      <c r="B88" s="75"/>
      <c r="C88" s="76"/>
      <c r="D88" s="231"/>
      <c r="E88" s="100"/>
      <c r="F88" s="100"/>
      <c r="G88" s="138"/>
      <c r="H88" s="100"/>
      <c r="I88" s="140"/>
      <c r="J88" s="102"/>
      <c r="K88" s="142">
        <v>9050202</v>
      </c>
      <c r="L88" s="413" t="s">
        <v>259</v>
      </c>
      <c r="M88" s="147">
        <f>(R88+V88)*100%/(R88+V88+V89)</f>
        <v>0</v>
      </c>
      <c r="N88" s="142" t="s">
        <v>260</v>
      </c>
      <c r="O88" s="142" t="s">
        <v>252</v>
      </c>
      <c r="P88" s="261"/>
      <c r="Q88" s="261"/>
      <c r="R88" s="103"/>
      <c r="S88" s="126"/>
      <c r="T88" s="126"/>
      <c r="U88" s="142" t="s">
        <v>261</v>
      </c>
      <c r="V88" s="237">
        <v>0</v>
      </c>
      <c r="W88" s="237">
        <v>194550520</v>
      </c>
      <c r="X88" s="142" t="s">
        <v>58</v>
      </c>
      <c r="Y88" s="237">
        <v>136334000</v>
      </c>
      <c r="Z88" s="262">
        <v>0</v>
      </c>
      <c r="AA88" s="263"/>
      <c r="AB88" s="261"/>
      <c r="AC88" s="261"/>
      <c r="AD88" s="261"/>
      <c r="AE88" s="261"/>
      <c r="AF88" s="261"/>
      <c r="AG88" s="261"/>
      <c r="AH88" s="261"/>
      <c r="AI88" s="261"/>
      <c r="AJ88" s="261"/>
      <c r="AK88" s="261"/>
      <c r="AL88" s="261"/>
      <c r="AM88" s="264"/>
      <c r="AN88" s="265"/>
      <c r="AO88" s="402"/>
      <c r="AP88" s="261"/>
      <c r="AQ88" s="264">
        <v>0.3</v>
      </c>
      <c r="AR88" s="390">
        <v>0.3</v>
      </c>
      <c r="AS88" s="264">
        <v>0.3</v>
      </c>
      <c r="AT88" s="261"/>
      <c r="AU88" s="266">
        <v>0.4</v>
      </c>
      <c r="AV88" s="261"/>
      <c r="AW88" s="261"/>
      <c r="AX88" s="267"/>
      <c r="AZ88" s="94"/>
    </row>
    <row r="89" spans="1:52" s="93" customFormat="1" ht="34.5" customHeight="1" x14ac:dyDescent="0.25">
      <c r="A89" s="160"/>
      <c r="B89" s="75"/>
      <c r="C89" s="76"/>
      <c r="D89" s="231"/>
      <c r="E89" s="160" t="s">
        <v>262</v>
      </c>
      <c r="F89" s="75" t="s">
        <v>263</v>
      </c>
      <c r="G89" s="231">
        <v>4.7500000000000001E-2</v>
      </c>
      <c r="H89" s="227">
        <v>24</v>
      </c>
      <c r="I89" s="269">
        <v>0.82</v>
      </c>
      <c r="J89" s="117">
        <v>20</v>
      </c>
      <c r="K89" s="160" t="s">
        <v>264</v>
      </c>
      <c r="L89" s="406" t="s">
        <v>265</v>
      </c>
      <c r="M89" s="270">
        <v>1</v>
      </c>
      <c r="N89" s="75" t="s">
        <v>266</v>
      </c>
      <c r="O89" s="75" t="s">
        <v>252</v>
      </c>
      <c r="P89" s="117"/>
      <c r="Q89" s="117"/>
      <c r="R89" s="103"/>
      <c r="S89" s="131">
        <f>SUM(W89:W90)+R86</f>
        <v>1117029924</v>
      </c>
      <c r="T89" s="131">
        <f>SUM(Y89:Y90)+R86</f>
        <v>1081037524</v>
      </c>
      <c r="U89" s="120" t="s">
        <v>267</v>
      </c>
      <c r="V89" s="237">
        <v>100000</v>
      </c>
      <c r="W89" s="237">
        <v>90000</v>
      </c>
      <c r="X89" s="142" t="s">
        <v>58</v>
      </c>
      <c r="Y89" s="238">
        <v>0</v>
      </c>
      <c r="Z89" s="169">
        <v>0</v>
      </c>
      <c r="AA89" s="271"/>
      <c r="AB89" s="228"/>
      <c r="AC89" s="228"/>
      <c r="AD89" s="228"/>
      <c r="AE89" s="228"/>
      <c r="AF89" s="228"/>
      <c r="AG89" s="228"/>
      <c r="AH89" s="228"/>
      <c r="AI89" s="228"/>
      <c r="AJ89" s="228"/>
      <c r="AK89" s="228"/>
      <c r="AL89" s="228"/>
      <c r="AM89" s="228">
        <v>0.2</v>
      </c>
      <c r="AN89" s="206">
        <v>0.62590000000000001</v>
      </c>
      <c r="AO89" s="224">
        <v>0.2</v>
      </c>
      <c r="AP89" s="206">
        <v>0.1</v>
      </c>
      <c r="AQ89" s="228">
        <v>0.2</v>
      </c>
      <c r="AR89" s="224">
        <v>0.1</v>
      </c>
      <c r="AS89" s="228">
        <v>0.2</v>
      </c>
      <c r="AT89" s="228"/>
      <c r="AU89" s="228">
        <v>0.2</v>
      </c>
      <c r="AV89" s="228"/>
      <c r="AW89" s="228"/>
      <c r="AX89" s="272"/>
      <c r="AZ89" s="94"/>
    </row>
    <row r="90" spans="1:52" s="93" customFormat="1" ht="136.5" customHeight="1" thickBot="1" x14ac:dyDescent="0.3">
      <c r="A90" s="160"/>
      <c r="B90" s="75"/>
      <c r="C90" s="76"/>
      <c r="D90" s="231"/>
      <c r="E90" s="160"/>
      <c r="F90" s="75"/>
      <c r="G90" s="227"/>
      <c r="H90" s="227"/>
      <c r="I90" s="273"/>
      <c r="J90" s="102"/>
      <c r="K90" s="160"/>
      <c r="L90" s="405"/>
      <c r="M90" s="274"/>
      <c r="N90" s="75"/>
      <c r="O90" s="75"/>
      <c r="P90" s="102"/>
      <c r="Q90" s="102"/>
      <c r="R90" s="126"/>
      <c r="S90" s="126"/>
      <c r="T90" s="126"/>
      <c r="U90" s="120" t="s">
        <v>268</v>
      </c>
      <c r="V90" s="237">
        <v>81613599.599999994</v>
      </c>
      <c r="W90" s="237">
        <v>98013600</v>
      </c>
      <c r="X90" s="142" t="s">
        <v>124</v>
      </c>
      <c r="Y90" s="237">
        <v>62111200</v>
      </c>
      <c r="Z90" s="275">
        <v>44580800</v>
      </c>
      <c r="AA90" s="276"/>
      <c r="AB90" s="277"/>
      <c r="AC90" s="277"/>
      <c r="AD90" s="277"/>
      <c r="AE90" s="277"/>
      <c r="AF90" s="277"/>
      <c r="AG90" s="277"/>
      <c r="AH90" s="277"/>
      <c r="AI90" s="277"/>
      <c r="AJ90" s="277"/>
      <c r="AK90" s="277"/>
      <c r="AL90" s="277"/>
      <c r="AM90" s="277"/>
      <c r="AN90" s="278"/>
      <c r="AO90" s="391"/>
      <c r="AP90" s="278"/>
      <c r="AQ90" s="277"/>
      <c r="AR90" s="391"/>
      <c r="AS90" s="277"/>
      <c r="AT90" s="277"/>
      <c r="AU90" s="277"/>
      <c r="AV90" s="277"/>
      <c r="AW90" s="277"/>
      <c r="AX90" s="279"/>
      <c r="AZ90" s="94"/>
    </row>
    <row r="91" spans="1:52" s="154" customFormat="1" ht="34.5" customHeight="1" x14ac:dyDescent="0.2">
      <c r="A91" s="33" t="s">
        <v>269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280"/>
      <c r="AB91" s="280"/>
      <c r="AC91" s="280"/>
      <c r="AD91" s="280"/>
      <c r="AE91" s="280"/>
      <c r="AF91" s="280"/>
      <c r="AG91" s="280"/>
      <c r="AH91" s="280"/>
      <c r="AI91" s="280"/>
      <c r="AJ91" s="280"/>
      <c r="AK91" s="280"/>
      <c r="AL91" s="280"/>
      <c r="AM91" s="280"/>
      <c r="AN91" s="280"/>
      <c r="AO91" s="280"/>
      <c r="AP91" s="280"/>
      <c r="AQ91" s="280"/>
      <c r="AR91" s="280"/>
      <c r="AS91" s="280"/>
      <c r="AT91" s="280"/>
      <c r="AU91" s="280"/>
      <c r="AV91" s="280"/>
      <c r="AW91" s="280"/>
      <c r="AX91" s="281"/>
      <c r="AZ91" s="94"/>
    </row>
    <row r="92" spans="1:52" s="154" customFormat="1" ht="34.5" customHeight="1" thickBot="1" x14ac:dyDescent="0.25">
      <c r="A92" s="36" t="s">
        <v>270</v>
      </c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8"/>
      <c r="AZ92" s="94"/>
    </row>
    <row r="93" spans="1:52" s="154" customFormat="1" ht="34.5" customHeight="1" x14ac:dyDescent="0.2">
      <c r="A93" s="39" t="s">
        <v>10</v>
      </c>
      <c r="B93" s="40" t="s">
        <v>11</v>
      </c>
      <c r="C93" s="41" t="s">
        <v>12</v>
      </c>
      <c r="D93" s="40" t="s">
        <v>13</v>
      </c>
      <c r="E93" s="40" t="s">
        <v>14</v>
      </c>
      <c r="F93" s="40" t="s">
        <v>15</v>
      </c>
      <c r="G93" s="40" t="s">
        <v>16</v>
      </c>
      <c r="H93" s="40" t="s">
        <v>17</v>
      </c>
      <c r="I93" s="40" t="s">
        <v>18</v>
      </c>
      <c r="J93" s="40"/>
      <c r="K93" s="40" t="s">
        <v>19</v>
      </c>
      <c r="L93" s="40" t="s">
        <v>20</v>
      </c>
      <c r="M93" s="42" t="s">
        <v>21</v>
      </c>
      <c r="N93" s="40" t="s">
        <v>22</v>
      </c>
      <c r="O93" s="40" t="s">
        <v>23</v>
      </c>
      <c r="P93" s="40" t="s">
        <v>24</v>
      </c>
      <c r="Q93" s="40" t="s">
        <v>25</v>
      </c>
      <c r="R93" s="44" t="s">
        <v>26</v>
      </c>
      <c r="S93" s="44" t="s">
        <v>27</v>
      </c>
      <c r="T93" s="44" t="s">
        <v>28</v>
      </c>
      <c r="U93" s="43" t="s">
        <v>29</v>
      </c>
      <c r="V93" s="155"/>
      <c r="W93" s="155"/>
      <c r="X93" s="155"/>
      <c r="Y93" s="155"/>
      <c r="Z93" s="155"/>
      <c r="AA93" s="48" t="s">
        <v>30</v>
      </c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50"/>
      <c r="AZ93" s="94"/>
    </row>
    <row r="94" spans="1:52" s="154" customFormat="1" ht="34.5" customHeight="1" x14ac:dyDescent="0.2">
      <c r="A94" s="52"/>
      <c r="B94" s="53"/>
      <c r="C94" s="54"/>
      <c r="D94" s="53"/>
      <c r="E94" s="53"/>
      <c r="F94" s="53"/>
      <c r="G94" s="53"/>
      <c r="H94" s="53"/>
      <c r="I94" s="53" t="s">
        <v>31</v>
      </c>
      <c r="J94" s="53"/>
      <c r="K94" s="53"/>
      <c r="L94" s="53"/>
      <c r="M94" s="55"/>
      <c r="N94" s="53"/>
      <c r="O94" s="53"/>
      <c r="P94" s="53"/>
      <c r="Q94" s="53"/>
      <c r="R94" s="57"/>
      <c r="S94" s="57"/>
      <c r="T94" s="57"/>
      <c r="U94" s="156" t="s">
        <v>32</v>
      </c>
      <c r="V94" s="53" t="s">
        <v>33</v>
      </c>
      <c r="W94" s="53" t="s">
        <v>34</v>
      </c>
      <c r="X94" s="53" t="s">
        <v>35</v>
      </c>
      <c r="Y94" s="53" t="s">
        <v>36</v>
      </c>
      <c r="Z94" s="56" t="s">
        <v>37</v>
      </c>
      <c r="AA94" s="60" t="s">
        <v>38</v>
      </c>
      <c r="AB94" s="61"/>
      <c r="AC94" s="61" t="s">
        <v>39</v>
      </c>
      <c r="AD94" s="61"/>
      <c r="AE94" s="61" t="s">
        <v>40</v>
      </c>
      <c r="AF94" s="61"/>
      <c r="AG94" s="61" t="s">
        <v>41</v>
      </c>
      <c r="AH94" s="61"/>
      <c r="AI94" s="61" t="s">
        <v>40</v>
      </c>
      <c r="AJ94" s="61"/>
      <c r="AK94" s="61" t="s">
        <v>42</v>
      </c>
      <c r="AL94" s="61"/>
      <c r="AM94" s="61" t="s">
        <v>42</v>
      </c>
      <c r="AN94" s="61"/>
      <c r="AO94" s="61" t="s">
        <v>41</v>
      </c>
      <c r="AP94" s="61"/>
      <c r="AQ94" s="61" t="s">
        <v>43</v>
      </c>
      <c r="AR94" s="61"/>
      <c r="AS94" s="61" t="s">
        <v>44</v>
      </c>
      <c r="AT94" s="61"/>
      <c r="AU94" s="61" t="s">
        <v>45</v>
      </c>
      <c r="AV94" s="61"/>
      <c r="AW94" s="61" t="s">
        <v>46</v>
      </c>
      <c r="AX94" s="62"/>
      <c r="AZ94" s="94"/>
    </row>
    <row r="95" spans="1:52" s="154" customFormat="1" ht="34.5" customHeight="1" thickBot="1" x14ac:dyDescent="0.25">
      <c r="A95" s="63"/>
      <c r="B95" s="64"/>
      <c r="C95" s="65"/>
      <c r="D95" s="64"/>
      <c r="E95" s="64"/>
      <c r="F95" s="64"/>
      <c r="G95" s="64"/>
      <c r="H95" s="64"/>
      <c r="I95" s="66" t="s">
        <v>47</v>
      </c>
      <c r="J95" s="66" t="s">
        <v>48</v>
      </c>
      <c r="K95" s="64"/>
      <c r="L95" s="64"/>
      <c r="M95" s="67"/>
      <c r="N95" s="64"/>
      <c r="O95" s="64"/>
      <c r="P95" s="64"/>
      <c r="Q95" s="64"/>
      <c r="R95" s="69"/>
      <c r="S95" s="69"/>
      <c r="T95" s="69"/>
      <c r="U95" s="157"/>
      <c r="V95" s="64"/>
      <c r="W95" s="64"/>
      <c r="X95" s="64"/>
      <c r="Y95" s="64"/>
      <c r="Z95" s="68"/>
      <c r="AA95" s="72" t="s">
        <v>49</v>
      </c>
      <c r="AB95" s="73" t="s">
        <v>38</v>
      </c>
      <c r="AC95" s="73" t="s">
        <v>49</v>
      </c>
      <c r="AD95" s="73" t="s">
        <v>38</v>
      </c>
      <c r="AE95" s="73" t="s">
        <v>49</v>
      </c>
      <c r="AF95" s="73" t="s">
        <v>38</v>
      </c>
      <c r="AG95" s="73" t="s">
        <v>49</v>
      </c>
      <c r="AH95" s="73" t="s">
        <v>38</v>
      </c>
      <c r="AI95" s="73" t="s">
        <v>49</v>
      </c>
      <c r="AJ95" s="73" t="s">
        <v>38</v>
      </c>
      <c r="AK95" s="73" t="s">
        <v>49</v>
      </c>
      <c r="AL95" s="73" t="s">
        <v>38</v>
      </c>
      <c r="AM95" s="73" t="s">
        <v>49</v>
      </c>
      <c r="AN95" s="73" t="s">
        <v>38</v>
      </c>
      <c r="AO95" s="378" t="s">
        <v>49</v>
      </c>
      <c r="AP95" s="73" t="s">
        <v>38</v>
      </c>
      <c r="AQ95" s="73" t="s">
        <v>49</v>
      </c>
      <c r="AR95" s="378" t="s">
        <v>38</v>
      </c>
      <c r="AS95" s="73" t="s">
        <v>49</v>
      </c>
      <c r="AT95" s="73" t="s">
        <v>38</v>
      </c>
      <c r="AU95" s="73" t="s">
        <v>49</v>
      </c>
      <c r="AV95" s="73" t="s">
        <v>38</v>
      </c>
      <c r="AW95" s="73" t="s">
        <v>49</v>
      </c>
      <c r="AX95" s="74" t="s">
        <v>38</v>
      </c>
      <c r="AZ95" s="94"/>
    </row>
    <row r="96" spans="1:52" s="93" customFormat="1" ht="87.75" customHeight="1" x14ac:dyDescent="0.25">
      <c r="A96" s="282" t="s">
        <v>271</v>
      </c>
      <c r="B96" s="79" t="s">
        <v>272</v>
      </c>
      <c r="C96" s="283">
        <v>202405360002</v>
      </c>
      <c r="D96" s="233">
        <v>0.83179999999999998</v>
      </c>
      <c r="E96" s="179" t="s">
        <v>273</v>
      </c>
      <c r="F96" s="142" t="s">
        <v>274</v>
      </c>
      <c r="G96" s="221">
        <v>2.8999999999999998E-3</v>
      </c>
      <c r="H96" s="120">
        <v>1237</v>
      </c>
      <c r="I96" s="144">
        <v>0.6</v>
      </c>
      <c r="J96" s="119">
        <v>742</v>
      </c>
      <c r="K96" s="179" t="s">
        <v>275</v>
      </c>
      <c r="L96" s="408" t="s">
        <v>276</v>
      </c>
      <c r="M96" s="222">
        <v>1</v>
      </c>
      <c r="N96" s="142" t="s">
        <v>277</v>
      </c>
      <c r="O96" s="142" t="s">
        <v>278</v>
      </c>
      <c r="P96" s="119"/>
      <c r="Q96" s="119"/>
      <c r="R96" s="84">
        <v>71923372983</v>
      </c>
      <c r="S96" s="146">
        <f>SUM(W96)+R96</f>
        <v>72031018852</v>
      </c>
      <c r="T96" s="146">
        <f>SUM(Y96)+R96</f>
        <v>72030918852</v>
      </c>
      <c r="U96" s="142" t="s">
        <v>279</v>
      </c>
      <c r="V96" s="237">
        <v>100000</v>
      </c>
      <c r="W96" s="237">
        <f>[2]PRESUPUESTO!I192</f>
        <v>107645869</v>
      </c>
      <c r="X96" s="142" t="s">
        <v>58</v>
      </c>
      <c r="Y96" s="238">
        <v>107545869</v>
      </c>
      <c r="Z96" s="284">
        <v>0</v>
      </c>
      <c r="AA96" s="88"/>
      <c r="AB96" s="89"/>
      <c r="AC96" s="89"/>
      <c r="AD96" s="89"/>
      <c r="AE96" s="89"/>
      <c r="AF96" s="89"/>
      <c r="AG96" s="90"/>
      <c r="AH96" s="89"/>
      <c r="AI96" s="89"/>
      <c r="AJ96" s="89"/>
      <c r="AK96" s="89"/>
      <c r="AL96" s="89"/>
      <c r="AM96" s="257">
        <v>0.2</v>
      </c>
      <c r="AN96" s="89">
        <v>0</v>
      </c>
      <c r="AO96" s="254">
        <v>0.2</v>
      </c>
      <c r="AP96" s="285">
        <v>0.4</v>
      </c>
      <c r="AQ96" s="257">
        <v>0.2</v>
      </c>
      <c r="AR96" s="392">
        <v>0.2</v>
      </c>
      <c r="AS96" s="257">
        <v>0.2</v>
      </c>
      <c r="AT96" s="89"/>
      <c r="AU96" s="257">
        <v>0.2</v>
      </c>
      <c r="AV96" s="89"/>
      <c r="AW96" s="90"/>
      <c r="AX96" s="258"/>
      <c r="AZ96" s="94"/>
    </row>
    <row r="97" spans="1:54" s="93" customFormat="1" ht="34.5" customHeight="1" x14ac:dyDescent="0.25">
      <c r="A97" s="286"/>
      <c r="B97" s="97"/>
      <c r="C97" s="287"/>
      <c r="D97" s="210"/>
      <c r="E97" s="204" t="s">
        <v>280</v>
      </c>
      <c r="F97" s="115" t="s">
        <v>281</v>
      </c>
      <c r="G97" s="206">
        <v>0.1237</v>
      </c>
      <c r="H97" s="122">
        <v>34</v>
      </c>
      <c r="I97" s="269">
        <v>0.7</v>
      </c>
      <c r="J97" s="288">
        <v>24</v>
      </c>
      <c r="K97" s="204" t="s">
        <v>282</v>
      </c>
      <c r="L97" s="406" t="s">
        <v>283</v>
      </c>
      <c r="M97" s="289">
        <v>0.2</v>
      </c>
      <c r="N97" s="290" t="s">
        <v>284</v>
      </c>
      <c r="O97" s="290" t="s">
        <v>285</v>
      </c>
      <c r="P97" s="291"/>
      <c r="Q97" s="291"/>
      <c r="R97" s="103"/>
      <c r="S97" s="131">
        <f>SUM(W97:W114)+R96</f>
        <v>77113510625.830002</v>
      </c>
      <c r="T97" s="131">
        <f>SUM(Y97:Y114)+R96</f>
        <v>75100011285</v>
      </c>
      <c r="U97" s="292" t="s">
        <v>286</v>
      </c>
      <c r="V97" s="237">
        <v>100000</v>
      </c>
      <c r="W97" s="237">
        <f>[2]PRESUPUESTO!I195</f>
        <v>1619603317</v>
      </c>
      <c r="X97" s="142" t="s">
        <v>58</v>
      </c>
      <c r="Y97" s="237">
        <v>1028758820</v>
      </c>
      <c r="Z97" s="275">
        <v>756881572</v>
      </c>
      <c r="AA97" s="293"/>
      <c r="AB97" s="294"/>
      <c r="AC97" s="294"/>
      <c r="AD97" s="294"/>
      <c r="AE97" s="294"/>
      <c r="AF97" s="294"/>
      <c r="AG97" s="292"/>
      <c r="AH97" s="294"/>
      <c r="AI97" s="294"/>
      <c r="AJ97" s="294"/>
      <c r="AK97" s="294"/>
      <c r="AL97" s="294"/>
      <c r="AM97" s="224">
        <v>0.17</v>
      </c>
      <c r="AN97" s="295">
        <v>0.58620000000000005</v>
      </c>
      <c r="AO97" s="224">
        <v>0.17</v>
      </c>
      <c r="AP97" s="269">
        <v>8.5000000000000006E-2</v>
      </c>
      <c r="AQ97" s="296">
        <v>0.17</v>
      </c>
      <c r="AR97" s="295">
        <v>8.5000000000000006E-2</v>
      </c>
      <c r="AS97" s="224">
        <v>0.17</v>
      </c>
      <c r="AT97" s="291"/>
      <c r="AU97" s="224">
        <v>0.17</v>
      </c>
      <c r="AV97" s="117"/>
      <c r="AW97" s="228">
        <v>0.15</v>
      </c>
      <c r="AX97" s="123"/>
      <c r="AZ97" s="94"/>
      <c r="BA97" s="95"/>
      <c r="BB97" s="94"/>
    </row>
    <row r="98" spans="1:54" s="93" customFormat="1" ht="34.5" customHeight="1" x14ac:dyDescent="0.25">
      <c r="A98" s="286"/>
      <c r="B98" s="97"/>
      <c r="C98" s="287"/>
      <c r="D98" s="210"/>
      <c r="E98" s="175"/>
      <c r="F98" s="97"/>
      <c r="G98" s="210"/>
      <c r="H98" s="241"/>
      <c r="I98" s="297"/>
      <c r="J98" s="298"/>
      <c r="K98" s="177"/>
      <c r="L98" s="405"/>
      <c r="M98" s="299"/>
      <c r="N98" s="300"/>
      <c r="O98" s="300"/>
      <c r="P98" s="301"/>
      <c r="Q98" s="301"/>
      <c r="R98" s="103"/>
      <c r="S98" s="103"/>
      <c r="T98" s="103"/>
      <c r="U98" s="292" t="s">
        <v>287</v>
      </c>
      <c r="V98" s="237">
        <v>0</v>
      </c>
      <c r="W98" s="237">
        <f>[2]PRESUPUESTO!I198</f>
        <v>64101843</v>
      </c>
      <c r="X98" s="142" t="s">
        <v>58</v>
      </c>
      <c r="Y98" s="237">
        <v>7967796</v>
      </c>
      <c r="Z98" s="275">
        <v>5952600</v>
      </c>
      <c r="AA98" s="293"/>
      <c r="AB98" s="294"/>
      <c r="AC98" s="294"/>
      <c r="AD98" s="294"/>
      <c r="AE98" s="294"/>
      <c r="AF98" s="294"/>
      <c r="AG98" s="292"/>
      <c r="AH98" s="294"/>
      <c r="AI98" s="294"/>
      <c r="AJ98" s="294"/>
      <c r="AK98" s="294"/>
      <c r="AL98" s="294"/>
      <c r="AM98" s="225"/>
      <c r="AN98" s="301"/>
      <c r="AO98" s="225"/>
      <c r="AP98" s="102"/>
      <c r="AQ98" s="301">
        <v>0.17</v>
      </c>
      <c r="AR98" s="301"/>
      <c r="AS98" s="225"/>
      <c r="AT98" s="301"/>
      <c r="AU98" s="225"/>
      <c r="AV98" s="102"/>
      <c r="AW98" s="302"/>
      <c r="AX98" s="111"/>
      <c r="AZ98" s="94"/>
      <c r="BA98" s="112"/>
      <c r="BB98" s="303"/>
    </row>
    <row r="99" spans="1:54" s="93" customFormat="1" ht="34.5" customHeight="1" x14ac:dyDescent="0.25">
      <c r="A99" s="286"/>
      <c r="B99" s="97"/>
      <c r="C99" s="287"/>
      <c r="D99" s="210"/>
      <c r="E99" s="175"/>
      <c r="F99" s="97"/>
      <c r="G99" s="210"/>
      <c r="H99" s="241"/>
      <c r="I99" s="297"/>
      <c r="J99" s="298"/>
      <c r="K99" s="204" t="s">
        <v>288</v>
      </c>
      <c r="L99" s="406" t="s">
        <v>289</v>
      </c>
      <c r="M99" s="289">
        <v>0.2</v>
      </c>
      <c r="N99" s="290" t="s">
        <v>290</v>
      </c>
      <c r="O99" s="290" t="s">
        <v>278</v>
      </c>
      <c r="P99" s="291"/>
      <c r="Q99" s="291"/>
      <c r="R99" s="103"/>
      <c r="S99" s="103"/>
      <c r="T99" s="103"/>
      <c r="U99" s="292" t="s">
        <v>291</v>
      </c>
      <c r="V99" s="237">
        <v>100000</v>
      </c>
      <c r="W99" s="237">
        <f>[2]PRESUPUESTO!I201</f>
        <v>986873498</v>
      </c>
      <c r="X99" s="142" t="s">
        <v>58</v>
      </c>
      <c r="Y99" s="238">
        <v>0</v>
      </c>
      <c r="Z99" s="169">
        <v>0</v>
      </c>
      <c r="AA99" s="293"/>
      <c r="AB99" s="294"/>
      <c r="AC99" s="294"/>
      <c r="AD99" s="294"/>
      <c r="AE99" s="294"/>
      <c r="AF99" s="294"/>
      <c r="AG99" s="292"/>
      <c r="AH99" s="294"/>
      <c r="AI99" s="294"/>
      <c r="AJ99" s="294"/>
      <c r="AK99" s="294"/>
      <c r="AL99" s="294"/>
      <c r="AM99" s="224">
        <v>0.2</v>
      </c>
      <c r="AN99" s="295">
        <v>0.58620000000000005</v>
      </c>
      <c r="AO99" s="296">
        <v>0.2</v>
      </c>
      <c r="AP99" s="129">
        <v>0.1</v>
      </c>
      <c r="AQ99" s="296">
        <v>0.2</v>
      </c>
      <c r="AR99" s="296">
        <v>0.1</v>
      </c>
      <c r="AS99" s="296">
        <v>0.2</v>
      </c>
      <c r="AT99" s="291"/>
      <c r="AU99" s="296">
        <v>0.2</v>
      </c>
      <c r="AV99" s="291"/>
      <c r="AW99" s="291"/>
      <c r="AX99" s="123"/>
      <c r="AZ99" s="94"/>
    </row>
    <row r="100" spans="1:54" s="93" customFormat="1" ht="34.5" customHeight="1" x14ac:dyDescent="0.25">
      <c r="A100" s="286"/>
      <c r="B100" s="97"/>
      <c r="C100" s="287"/>
      <c r="D100" s="210"/>
      <c r="E100" s="175"/>
      <c r="F100" s="97"/>
      <c r="G100" s="210"/>
      <c r="H100" s="241"/>
      <c r="I100" s="297"/>
      <c r="J100" s="298"/>
      <c r="K100" s="177"/>
      <c r="L100" s="405"/>
      <c r="M100" s="299"/>
      <c r="N100" s="300"/>
      <c r="O100" s="300"/>
      <c r="P100" s="301"/>
      <c r="Q100" s="301"/>
      <c r="R100" s="103"/>
      <c r="S100" s="103"/>
      <c r="T100" s="103"/>
      <c r="U100" s="292" t="s">
        <v>292</v>
      </c>
      <c r="V100" s="237">
        <v>0</v>
      </c>
      <c r="W100" s="237">
        <f>[2]PRESUPUESTO!I204</f>
        <v>1235781530</v>
      </c>
      <c r="X100" s="142" t="s">
        <v>124</v>
      </c>
      <c r="Y100" s="237">
        <v>1010554812</v>
      </c>
      <c r="Z100" s="169">
        <v>0</v>
      </c>
      <c r="AA100" s="293"/>
      <c r="AB100" s="294"/>
      <c r="AC100" s="294"/>
      <c r="AD100" s="294"/>
      <c r="AE100" s="294"/>
      <c r="AF100" s="294"/>
      <c r="AG100" s="292"/>
      <c r="AH100" s="294"/>
      <c r="AI100" s="294"/>
      <c r="AJ100" s="294"/>
      <c r="AK100" s="294"/>
      <c r="AL100" s="294"/>
      <c r="AM100" s="225"/>
      <c r="AN100" s="304"/>
      <c r="AO100" s="305">
        <v>0.2</v>
      </c>
      <c r="AP100" s="102"/>
      <c r="AQ100" s="305">
        <v>0.2</v>
      </c>
      <c r="AR100" s="301"/>
      <c r="AS100" s="305">
        <v>0.2</v>
      </c>
      <c r="AT100" s="301"/>
      <c r="AU100" s="305">
        <v>0.2</v>
      </c>
      <c r="AV100" s="301"/>
      <c r="AW100" s="301"/>
      <c r="AX100" s="111"/>
      <c r="AZ100" s="94"/>
    </row>
    <row r="101" spans="1:54" s="93" customFormat="1" ht="34.5" customHeight="1" x14ac:dyDescent="0.25">
      <c r="A101" s="286"/>
      <c r="B101" s="97"/>
      <c r="C101" s="287"/>
      <c r="D101" s="210"/>
      <c r="E101" s="175"/>
      <c r="F101" s="97"/>
      <c r="G101" s="210"/>
      <c r="H101" s="241"/>
      <c r="I101" s="297"/>
      <c r="J101" s="298"/>
      <c r="K101" s="204" t="s">
        <v>293</v>
      </c>
      <c r="L101" s="406" t="s">
        <v>294</v>
      </c>
      <c r="M101" s="289">
        <v>0.16666666666666666</v>
      </c>
      <c r="N101" s="290" t="s">
        <v>295</v>
      </c>
      <c r="O101" s="290" t="s">
        <v>278</v>
      </c>
      <c r="P101" s="291"/>
      <c r="Q101" s="291"/>
      <c r="R101" s="103"/>
      <c r="S101" s="103"/>
      <c r="T101" s="103"/>
      <c r="U101" s="292" t="s">
        <v>296</v>
      </c>
      <c r="V101" s="237">
        <v>100000</v>
      </c>
      <c r="W101" s="237">
        <f>[2]PRESUPUESTO!I207</f>
        <v>100000</v>
      </c>
      <c r="X101" s="142" t="s">
        <v>58</v>
      </c>
      <c r="Y101" s="238">
        <v>0</v>
      </c>
      <c r="Z101" s="169">
        <v>0</v>
      </c>
      <c r="AA101" s="293"/>
      <c r="AB101" s="294"/>
      <c r="AC101" s="294"/>
      <c r="AD101" s="294"/>
      <c r="AE101" s="294"/>
      <c r="AF101" s="294"/>
      <c r="AG101" s="292"/>
      <c r="AH101" s="294"/>
      <c r="AI101" s="294"/>
      <c r="AJ101" s="294"/>
      <c r="AK101" s="294"/>
      <c r="AL101" s="294"/>
      <c r="AM101" s="222">
        <v>0.2</v>
      </c>
      <c r="AN101" s="306">
        <v>0.58620000000000005</v>
      </c>
      <c r="AO101" s="222">
        <v>0.2</v>
      </c>
      <c r="AP101" s="119"/>
      <c r="AQ101" s="222">
        <v>0.2</v>
      </c>
      <c r="AR101" s="381">
        <v>0.1</v>
      </c>
      <c r="AS101" s="222">
        <v>0.2</v>
      </c>
      <c r="AT101" s="294"/>
      <c r="AU101" s="222">
        <v>0.2</v>
      </c>
      <c r="AV101" s="119"/>
      <c r="AW101" s="120"/>
      <c r="AX101" s="148"/>
      <c r="AZ101" s="94"/>
    </row>
    <row r="102" spans="1:54" s="93" customFormat="1" ht="34.5" customHeight="1" x14ac:dyDescent="0.25">
      <c r="A102" s="286"/>
      <c r="B102" s="97"/>
      <c r="C102" s="287"/>
      <c r="D102" s="210"/>
      <c r="E102" s="175"/>
      <c r="F102" s="97"/>
      <c r="G102" s="210"/>
      <c r="H102" s="241"/>
      <c r="I102" s="297"/>
      <c r="J102" s="298"/>
      <c r="K102" s="177"/>
      <c r="L102" s="405"/>
      <c r="M102" s="299"/>
      <c r="N102" s="300"/>
      <c r="O102" s="300"/>
      <c r="P102" s="301"/>
      <c r="Q102" s="301"/>
      <c r="R102" s="103"/>
      <c r="S102" s="103"/>
      <c r="T102" s="103"/>
      <c r="U102" s="292" t="s">
        <v>297</v>
      </c>
      <c r="V102" s="237">
        <v>0</v>
      </c>
      <c r="W102" s="237">
        <f>[2]PRESUPUESTO!I210</f>
        <v>700883341</v>
      </c>
      <c r="X102" s="142" t="s">
        <v>124</v>
      </c>
      <c r="Y102" s="238">
        <v>700883341</v>
      </c>
      <c r="Z102" s="169"/>
      <c r="AA102" s="293"/>
      <c r="AB102" s="294"/>
      <c r="AC102" s="294"/>
      <c r="AD102" s="294"/>
      <c r="AE102" s="294"/>
      <c r="AF102" s="294"/>
      <c r="AG102" s="292"/>
      <c r="AH102" s="294"/>
      <c r="AI102" s="294"/>
      <c r="AJ102" s="294"/>
      <c r="AK102" s="294"/>
      <c r="AL102" s="294"/>
      <c r="AM102" s="222"/>
      <c r="AN102" s="294"/>
      <c r="AO102" s="222"/>
      <c r="AP102" s="119"/>
      <c r="AQ102" s="222"/>
      <c r="AR102" s="294"/>
      <c r="AS102" s="222"/>
      <c r="AT102" s="294"/>
      <c r="AU102" s="222"/>
      <c r="AV102" s="119"/>
      <c r="AW102" s="120"/>
      <c r="AX102" s="148"/>
      <c r="AZ102" s="94"/>
    </row>
    <row r="103" spans="1:54" s="93" customFormat="1" ht="83.25" customHeight="1" x14ac:dyDescent="0.25">
      <c r="A103" s="286"/>
      <c r="B103" s="97"/>
      <c r="C103" s="287"/>
      <c r="D103" s="210"/>
      <c r="E103" s="175"/>
      <c r="F103" s="97"/>
      <c r="G103" s="210"/>
      <c r="H103" s="241"/>
      <c r="I103" s="297"/>
      <c r="J103" s="298"/>
      <c r="K103" s="179" t="s">
        <v>298</v>
      </c>
      <c r="L103" s="408" t="s">
        <v>299</v>
      </c>
      <c r="M103" s="307">
        <v>0.2</v>
      </c>
      <c r="N103" s="104" t="s">
        <v>300</v>
      </c>
      <c r="O103" s="104" t="s">
        <v>278</v>
      </c>
      <c r="P103" s="294"/>
      <c r="Q103" s="294"/>
      <c r="R103" s="103"/>
      <c r="S103" s="103"/>
      <c r="T103" s="103"/>
      <c r="U103" s="292" t="s">
        <v>301</v>
      </c>
      <c r="V103" s="237">
        <v>100000</v>
      </c>
      <c r="W103" s="237">
        <f>[2]PRESUPUESTO!I213</f>
        <v>100000</v>
      </c>
      <c r="X103" s="142" t="s">
        <v>58</v>
      </c>
      <c r="Y103" s="238">
        <v>0</v>
      </c>
      <c r="Z103" s="169">
        <v>0</v>
      </c>
      <c r="AA103" s="293"/>
      <c r="AB103" s="294"/>
      <c r="AC103" s="294"/>
      <c r="AD103" s="294"/>
      <c r="AE103" s="294"/>
      <c r="AF103" s="294"/>
      <c r="AG103" s="292"/>
      <c r="AH103" s="294"/>
      <c r="AI103" s="294"/>
      <c r="AJ103" s="294"/>
      <c r="AK103" s="294"/>
      <c r="AL103" s="294"/>
      <c r="AM103" s="222">
        <v>0.2</v>
      </c>
      <c r="AN103" s="306">
        <v>0.58620000000000005</v>
      </c>
      <c r="AO103" s="222">
        <v>0.2</v>
      </c>
      <c r="AP103" s="119"/>
      <c r="AQ103" s="222">
        <v>0.2</v>
      </c>
      <c r="AR103" s="381">
        <v>0.1</v>
      </c>
      <c r="AS103" s="222">
        <v>0.2</v>
      </c>
      <c r="AT103" s="294"/>
      <c r="AU103" s="222">
        <v>0.2</v>
      </c>
      <c r="AV103" s="119"/>
      <c r="AW103" s="120"/>
      <c r="AX103" s="148"/>
      <c r="AZ103" s="94"/>
    </row>
    <row r="104" spans="1:54" s="93" customFormat="1" ht="34.5" customHeight="1" x14ac:dyDescent="0.25">
      <c r="A104" s="286"/>
      <c r="B104" s="97"/>
      <c r="C104" s="287"/>
      <c r="D104" s="210"/>
      <c r="E104" s="175"/>
      <c r="F104" s="97"/>
      <c r="G104" s="210"/>
      <c r="H104" s="241"/>
      <c r="I104" s="297"/>
      <c r="J104" s="298"/>
      <c r="K104" s="204" t="s">
        <v>302</v>
      </c>
      <c r="L104" s="406" t="s">
        <v>303</v>
      </c>
      <c r="M104" s="289">
        <v>0</v>
      </c>
      <c r="N104" s="290" t="s">
        <v>304</v>
      </c>
      <c r="O104" s="290" t="s">
        <v>278</v>
      </c>
      <c r="P104" s="291"/>
      <c r="Q104" s="291"/>
      <c r="R104" s="103"/>
      <c r="S104" s="103"/>
      <c r="T104" s="103"/>
      <c r="U104" s="308" t="s">
        <v>305</v>
      </c>
      <c r="V104" s="309">
        <v>0</v>
      </c>
      <c r="W104" s="309">
        <v>10483971.58</v>
      </c>
      <c r="X104" s="142" t="s">
        <v>58</v>
      </c>
      <c r="Y104" s="309">
        <v>8465620</v>
      </c>
      <c r="Z104" s="310">
        <v>8465620</v>
      </c>
      <c r="AA104" s="293"/>
      <c r="AB104" s="294"/>
      <c r="AC104" s="294"/>
      <c r="AD104" s="294"/>
      <c r="AE104" s="294"/>
      <c r="AF104" s="294"/>
      <c r="AG104" s="292"/>
      <c r="AH104" s="294"/>
      <c r="AI104" s="294"/>
      <c r="AJ104" s="294"/>
      <c r="AK104" s="294"/>
      <c r="AL104" s="294"/>
      <c r="AM104" s="224">
        <v>0.2</v>
      </c>
      <c r="AN104" s="216">
        <v>0.58620000000000005</v>
      </c>
      <c r="AO104" s="224">
        <v>0.2</v>
      </c>
      <c r="AP104" s="228">
        <v>0.1</v>
      </c>
      <c r="AQ104" s="224">
        <v>0.2</v>
      </c>
      <c r="AR104" s="224">
        <v>0.1</v>
      </c>
      <c r="AS104" s="224">
        <v>0.2</v>
      </c>
      <c r="AT104" s="291"/>
      <c r="AU104" s="224">
        <v>0.2</v>
      </c>
      <c r="AV104" s="117"/>
      <c r="AW104" s="122"/>
      <c r="AX104" s="123"/>
      <c r="AZ104" s="94"/>
    </row>
    <row r="105" spans="1:54" s="93" customFormat="1" ht="34.5" customHeight="1" x14ac:dyDescent="0.25">
      <c r="A105" s="286"/>
      <c r="B105" s="97"/>
      <c r="C105" s="287"/>
      <c r="D105" s="210"/>
      <c r="E105" s="175"/>
      <c r="F105" s="97"/>
      <c r="G105" s="210"/>
      <c r="H105" s="241"/>
      <c r="I105" s="297"/>
      <c r="J105" s="298"/>
      <c r="K105" s="175"/>
      <c r="L105" s="407"/>
      <c r="M105" s="311"/>
      <c r="N105" s="312"/>
      <c r="O105" s="312"/>
      <c r="P105" s="313"/>
      <c r="Q105" s="313"/>
      <c r="R105" s="103"/>
      <c r="S105" s="103"/>
      <c r="T105" s="103"/>
      <c r="U105" s="308" t="s">
        <v>306</v>
      </c>
      <c r="V105" s="309">
        <v>100000</v>
      </c>
      <c r="W105" s="309">
        <v>195140500</v>
      </c>
      <c r="X105" s="142" t="s">
        <v>124</v>
      </c>
      <c r="Y105" s="309">
        <v>184726068</v>
      </c>
      <c r="Z105" s="310">
        <v>152001307</v>
      </c>
      <c r="AA105" s="293"/>
      <c r="AB105" s="294"/>
      <c r="AC105" s="294"/>
      <c r="AD105" s="294"/>
      <c r="AE105" s="294"/>
      <c r="AF105" s="294"/>
      <c r="AG105" s="292"/>
      <c r="AH105" s="294"/>
      <c r="AI105" s="294"/>
      <c r="AJ105" s="294"/>
      <c r="AK105" s="294"/>
      <c r="AL105" s="294"/>
      <c r="AM105" s="314"/>
      <c r="AN105" s="315"/>
      <c r="AO105" s="314"/>
      <c r="AP105" s="316"/>
      <c r="AQ105" s="314"/>
      <c r="AR105" s="314"/>
      <c r="AS105" s="314"/>
      <c r="AT105" s="313"/>
      <c r="AU105" s="314"/>
      <c r="AV105" s="96"/>
      <c r="AW105" s="241"/>
      <c r="AX105" s="137"/>
      <c r="AZ105" s="94"/>
    </row>
    <row r="106" spans="1:54" s="93" customFormat="1" ht="34.5" customHeight="1" x14ac:dyDescent="0.25">
      <c r="A106" s="286"/>
      <c r="B106" s="97"/>
      <c r="C106" s="287"/>
      <c r="D106" s="210"/>
      <c r="E106" s="175"/>
      <c r="F106" s="97"/>
      <c r="G106" s="210"/>
      <c r="H106" s="241"/>
      <c r="I106" s="297"/>
      <c r="J106" s="298"/>
      <c r="K106" s="175"/>
      <c r="L106" s="407"/>
      <c r="M106" s="311"/>
      <c r="N106" s="312"/>
      <c r="O106" s="312"/>
      <c r="P106" s="313"/>
      <c r="Q106" s="313"/>
      <c r="R106" s="103"/>
      <c r="S106" s="103"/>
      <c r="T106" s="103"/>
      <c r="U106" s="308" t="s">
        <v>307</v>
      </c>
      <c r="V106" s="309">
        <v>0</v>
      </c>
      <c r="W106" s="309">
        <v>13284248</v>
      </c>
      <c r="X106" s="142" t="s">
        <v>58</v>
      </c>
      <c r="Y106" s="309">
        <v>8480142</v>
      </c>
      <c r="Z106" s="310">
        <v>0</v>
      </c>
      <c r="AA106" s="293"/>
      <c r="AB106" s="294"/>
      <c r="AC106" s="294"/>
      <c r="AD106" s="294"/>
      <c r="AE106" s="294"/>
      <c r="AF106" s="294"/>
      <c r="AG106" s="292"/>
      <c r="AH106" s="294"/>
      <c r="AI106" s="294"/>
      <c r="AJ106" s="294"/>
      <c r="AK106" s="294"/>
      <c r="AL106" s="294"/>
      <c r="AM106" s="314"/>
      <c r="AN106" s="315"/>
      <c r="AO106" s="314"/>
      <c r="AP106" s="316"/>
      <c r="AQ106" s="314"/>
      <c r="AR106" s="314"/>
      <c r="AS106" s="314"/>
      <c r="AT106" s="313"/>
      <c r="AU106" s="314"/>
      <c r="AV106" s="96"/>
      <c r="AW106" s="241"/>
      <c r="AX106" s="137"/>
      <c r="AZ106" s="94"/>
    </row>
    <row r="107" spans="1:54" s="93" customFormat="1" ht="34.5" customHeight="1" x14ac:dyDescent="0.25">
      <c r="A107" s="286"/>
      <c r="B107" s="97"/>
      <c r="C107" s="287"/>
      <c r="D107" s="210"/>
      <c r="E107" s="175"/>
      <c r="F107" s="97"/>
      <c r="G107" s="210"/>
      <c r="H107" s="241"/>
      <c r="I107" s="297"/>
      <c r="J107" s="298"/>
      <c r="K107" s="175"/>
      <c r="L107" s="407"/>
      <c r="M107" s="311"/>
      <c r="N107" s="312"/>
      <c r="O107" s="312"/>
      <c r="P107" s="313"/>
      <c r="Q107" s="313"/>
      <c r="R107" s="103"/>
      <c r="S107" s="103"/>
      <c r="T107" s="103"/>
      <c r="U107" s="308" t="s">
        <v>308</v>
      </c>
      <c r="V107" s="309">
        <v>0</v>
      </c>
      <c r="W107" s="309">
        <v>2476500</v>
      </c>
      <c r="X107" s="142" t="s">
        <v>58</v>
      </c>
      <c r="Y107" s="309">
        <v>0</v>
      </c>
      <c r="Z107" s="310">
        <v>0</v>
      </c>
      <c r="AA107" s="293"/>
      <c r="AB107" s="294"/>
      <c r="AC107" s="294"/>
      <c r="AD107" s="294"/>
      <c r="AE107" s="294"/>
      <c r="AF107" s="294"/>
      <c r="AG107" s="292"/>
      <c r="AH107" s="294"/>
      <c r="AI107" s="294"/>
      <c r="AJ107" s="294"/>
      <c r="AK107" s="294"/>
      <c r="AL107" s="294"/>
      <c r="AM107" s="314"/>
      <c r="AN107" s="315"/>
      <c r="AO107" s="314"/>
      <c r="AP107" s="316"/>
      <c r="AQ107" s="314"/>
      <c r="AR107" s="314"/>
      <c r="AS107" s="314"/>
      <c r="AT107" s="313"/>
      <c r="AU107" s="314"/>
      <c r="AV107" s="96"/>
      <c r="AW107" s="241"/>
      <c r="AX107" s="137"/>
      <c r="AZ107" s="94"/>
    </row>
    <row r="108" spans="1:54" s="93" customFormat="1" ht="34.5" customHeight="1" x14ac:dyDescent="0.25">
      <c r="A108" s="286"/>
      <c r="B108" s="97"/>
      <c r="C108" s="287"/>
      <c r="D108" s="210"/>
      <c r="E108" s="175"/>
      <c r="F108" s="97"/>
      <c r="G108" s="210"/>
      <c r="H108" s="241"/>
      <c r="I108" s="297"/>
      <c r="J108" s="298"/>
      <c r="K108" s="175"/>
      <c r="L108" s="407"/>
      <c r="M108" s="311"/>
      <c r="N108" s="312"/>
      <c r="O108" s="312"/>
      <c r="P108" s="313"/>
      <c r="Q108" s="313"/>
      <c r="R108" s="103"/>
      <c r="S108" s="103"/>
      <c r="T108" s="103"/>
      <c r="U108" s="308" t="s">
        <v>309</v>
      </c>
      <c r="V108" s="309">
        <v>0</v>
      </c>
      <c r="W108" s="309">
        <v>9250000</v>
      </c>
      <c r="X108" s="142" t="s">
        <v>58</v>
      </c>
      <c r="Y108" s="309">
        <v>0</v>
      </c>
      <c r="Z108" s="310">
        <v>0</v>
      </c>
      <c r="AA108" s="293"/>
      <c r="AB108" s="294"/>
      <c r="AC108" s="294"/>
      <c r="AD108" s="294"/>
      <c r="AE108" s="294"/>
      <c r="AF108" s="294"/>
      <c r="AG108" s="292"/>
      <c r="AH108" s="294"/>
      <c r="AI108" s="294"/>
      <c r="AJ108" s="294"/>
      <c r="AK108" s="294"/>
      <c r="AL108" s="294"/>
      <c r="AM108" s="314"/>
      <c r="AN108" s="315"/>
      <c r="AO108" s="314"/>
      <c r="AP108" s="316"/>
      <c r="AQ108" s="314"/>
      <c r="AR108" s="314"/>
      <c r="AS108" s="314"/>
      <c r="AT108" s="313"/>
      <c r="AU108" s="314"/>
      <c r="AV108" s="96"/>
      <c r="AW108" s="241"/>
      <c r="AX108" s="137"/>
      <c r="AZ108" s="94"/>
    </row>
    <row r="109" spans="1:54" s="93" customFormat="1" ht="34.5" customHeight="1" x14ac:dyDescent="0.25">
      <c r="A109" s="286"/>
      <c r="B109" s="97"/>
      <c r="C109" s="287"/>
      <c r="D109" s="210"/>
      <c r="E109" s="175"/>
      <c r="F109" s="97"/>
      <c r="G109" s="210"/>
      <c r="H109" s="241"/>
      <c r="I109" s="297"/>
      <c r="J109" s="298"/>
      <c r="K109" s="175"/>
      <c r="L109" s="407"/>
      <c r="M109" s="311"/>
      <c r="N109" s="312"/>
      <c r="O109" s="312"/>
      <c r="P109" s="313"/>
      <c r="Q109" s="313"/>
      <c r="R109" s="103"/>
      <c r="S109" s="103"/>
      <c r="T109" s="103"/>
      <c r="U109" s="308" t="s">
        <v>310</v>
      </c>
      <c r="V109" s="309">
        <v>0</v>
      </c>
      <c r="W109" s="309">
        <v>2794252</v>
      </c>
      <c r="X109" s="142" t="s">
        <v>124</v>
      </c>
      <c r="Y109" s="309">
        <v>0</v>
      </c>
      <c r="Z109" s="310">
        <v>0</v>
      </c>
      <c r="AA109" s="293"/>
      <c r="AB109" s="294"/>
      <c r="AC109" s="294"/>
      <c r="AD109" s="294"/>
      <c r="AE109" s="294"/>
      <c r="AF109" s="294"/>
      <c r="AG109" s="292"/>
      <c r="AH109" s="294"/>
      <c r="AI109" s="294"/>
      <c r="AJ109" s="294"/>
      <c r="AK109" s="294"/>
      <c r="AL109" s="294"/>
      <c r="AM109" s="314"/>
      <c r="AN109" s="315"/>
      <c r="AO109" s="314"/>
      <c r="AP109" s="316"/>
      <c r="AQ109" s="314"/>
      <c r="AR109" s="314"/>
      <c r="AS109" s="314"/>
      <c r="AT109" s="313"/>
      <c r="AU109" s="314"/>
      <c r="AV109" s="96"/>
      <c r="AW109" s="241"/>
      <c r="AX109" s="137"/>
      <c r="AZ109" s="94"/>
    </row>
    <row r="110" spans="1:54" s="93" customFormat="1" ht="34.5" customHeight="1" x14ac:dyDescent="0.25">
      <c r="A110" s="286"/>
      <c r="B110" s="97"/>
      <c r="C110" s="287"/>
      <c r="D110" s="210"/>
      <c r="E110" s="175"/>
      <c r="F110" s="97"/>
      <c r="G110" s="210"/>
      <c r="H110" s="241"/>
      <c r="I110" s="297"/>
      <c r="J110" s="298"/>
      <c r="K110" s="177"/>
      <c r="L110" s="405"/>
      <c r="M110" s="299"/>
      <c r="N110" s="300"/>
      <c r="O110" s="300"/>
      <c r="P110" s="301"/>
      <c r="Q110" s="301"/>
      <c r="R110" s="103"/>
      <c r="S110" s="103"/>
      <c r="T110" s="103"/>
      <c r="U110" s="308" t="s">
        <v>311</v>
      </c>
      <c r="V110" s="309">
        <v>0</v>
      </c>
      <c r="W110" s="309">
        <v>53050950</v>
      </c>
      <c r="X110" s="142" t="s">
        <v>58</v>
      </c>
      <c r="Y110" s="309">
        <v>0</v>
      </c>
      <c r="Z110" s="310">
        <v>0</v>
      </c>
      <c r="AA110" s="293"/>
      <c r="AB110" s="294"/>
      <c r="AC110" s="294"/>
      <c r="AD110" s="294"/>
      <c r="AE110" s="294"/>
      <c r="AF110" s="294"/>
      <c r="AG110" s="292"/>
      <c r="AH110" s="294"/>
      <c r="AI110" s="294"/>
      <c r="AJ110" s="294"/>
      <c r="AK110" s="294"/>
      <c r="AL110" s="294"/>
      <c r="AM110" s="225"/>
      <c r="AN110" s="218"/>
      <c r="AO110" s="225"/>
      <c r="AP110" s="302"/>
      <c r="AQ110" s="225"/>
      <c r="AR110" s="225"/>
      <c r="AS110" s="225"/>
      <c r="AT110" s="301"/>
      <c r="AU110" s="225"/>
      <c r="AV110" s="102"/>
      <c r="AW110" s="127"/>
      <c r="AX110" s="111"/>
      <c r="AZ110" s="94"/>
    </row>
    <row r="111" spans="1:54" s="93" customFormat="1" ht="59.25" customHeight="1" x14ac:dyDescent="0.25">
      <c r="A111" s="286"/>
      <c r="B111" s="97"/>
      <c r="C111" s="287"/>
      <c r="D111" s="210"/>
      <c r="E111" s="175"/>
      <c r="F111" s="97"/>
      <c r="G111" s="210"/>
      <c r="H111" s="241"/>
      <c r="I111" s="297"/>
      <c r="J111" s="298"/>
      <c r="K111" s="179" t="s">
        <v>312</v>
      </c>
      <c r="L111" s="408" t="s">
        <v>313</v>
      </c>
      <c r="M111" s="307">
        <v>0.2</v>
      </c>
      <c r="N111" s="104" t="s">
        <v>314</v>
      </c>
      <c r="O111" s="104" t="s">
        <v>315</v>
      </c>
      <c r="P111" s="294"/>
      <c r="Q111" s="317"/>
      <c r="R111" s="103"/>
      <c r="S111" s="103"/>
      <c r="T111" s="103"/>
      <c r="U111" s="318" t="s">
        <v>306</v>
      </c>
      <c r="V111" s="319">
        <v>100000</v>
      </c>
      <c r="W111" s="319">
        <v>119017301</v>
      </c>
      <c r="X111" s="320" t="s">
        <v>58</v>
      </c>
      <c r="Y111" s="321">
        <v>98736680</v>
      </c>
      <c r="Z111" s="322"/>
      <c r="AA111" s="293"/>
      <c r="AB111" s="294"/>
      <c r="AC111" s="294"/>
      <c r="AD111" s="294"/>
      <c r="AE111" s="294"/>
      <c r="AF111" s="294"/>
      <c r="AG111" s="292"/>
      <c r="AH111" s="294"/>
      <c r="AI111" s="294"/>
      <c r="AJ111" s="294"/>
      <c r="AK111" s="294"/>
      <c r="AL111" s="294"/>
      <c r="AM111" s="222">
        <v>0.2</v>
      </c>
      <c r="AN111" s="306">
        <v>0.58620000000000005</v>
      </c>
      <c r="AO111" s="222">
        <v>0.2</v>
      </c>
      <c r="AP111" s="119"/>
      <c r="AQ111" s="222">
        <v>0.2</v>
      </c>
      <c r="AR111" s="381">
        <v>0.1</v>
      </c>
      <c r="AS111" s="222">
        <v>0.2</v>
      </c>
      <c r="AT111" s="294"/>
      <c r="AU111" s="222">
        <v>0.2</v>
      </c>
      <c r="AV111" s="119"/>
      <c r="AW111" s="120"/>
      <c r="AX111" s="148"/>
      <c r="AZ111" s="94"/>
    </row>
    <row r="112" spans="1:54" s="93" customFormat="1" ht="34.5" customHeight="1" x14ac:dyDescent="0.25">
      <c r="A112" s="286"/>
      <c r="B112" s="97"/>
      <c r="C112" s="287"/>
      <c r="D112" s="210"/>
      <c r="E112" s="175"/>
      <c r="F112" s="97"/>
      <c r="G112" s="210"/>
      <c r="H112" s="241"/>
      <c r="I112" s="297"/>
      <c r="J112" s="298"/>
      <c r="K112" s="204" t="s">
        <v>316</v>
      </c>
      <c r="L112" s="406" t="s">
        <v>317</v>
      </c>
      <c r="M112" s="289">
        <v>0</v>
      </c>
      <c r="N112" s="115" t="s">
        <v>318</v>
      </c>
      <c r="O112" s="115" t="s">
        <v>319</v>
      </c>
      <c r="P112" s="117"/>
      <c r="Q112" s="117"/>
      <c r="R112" s="103"/>
      <c r="S112" s="103"/>
      <c r="T112" s="103"/>
      <c r="U112" s="320" t="s">
        <v>320</v>
      </c>
      <c r="V112" s="319">
        <v>0</v>
      </c>
      <c r="W112" s="319">
        <v>49022676.25</v>
      </c>
      <c r="X112" s="320" t="s">
        <v>58</v>
      </c>
      <c r="Y112" s="321">
        <v>44756280</v>
      </c>
      <c r="Z112" s="262">
        <v>44756280</v>
      </c>
      <c r="AA112" s="118"/>
      <c r="AB112" s="119"/>
      <c r="AC112" s="119"/>
      <c r="AD112" s="119"/>
      <c r="AE112" s="119"/>
      <c r="AF112" s="119"/>
      <c r="AG112" s="120"/>
      <c r="AH112" s="119"/>
      <c r="AI112" s="119"/>
      <c r="AJ112" s="119"/>
      <c r="AK112" s="119"/>
      <c r="AL112" s="119"/>
      <c r="AM112" s="228">
        <v>0.2</v>
      </c>
      <c r="AN112" s="206">
        <v>0.58620000000000005</v>
      </c>
      <c r="AO112" s="224">
        <v>0.2</v>
      </c>
      <c r="AP112" s="228">
        <v>0.1</v>
      </c>
      <c r="AQ112" s="228">
        <v>0.2</v>
      </c>
      <c r="AR112" s="224">
        <v>0.1</v>
      </c>
      <c r="AS112" s="228">
        <v>0.2</v>
      </c>
      <c r="AT112" s="228"/>
      <c r="AU112" s="228">
        <v>0.2</v>
      </c>
      <c r="AV112" s="119"/>
      <c r="AW112" s="120"/>
      <c r="AX112" s="148"/>
      <c r="AZ112" s="94"/>
    </row>
    <row r="113" spans="1:52" s="93" customFormat="1" ht="34.5" customHeight="1" x14ac:dyDescent="0.25">
      <c r="A113" s="286"/>
      <c r="B113" s="97"/>
      <c r="C113" s="287"/>
      <c r="D113" s="210"/>
      <c r="E113" s="175"/>
      <c r="F113" s="97"/>
      <c r="G113" s="210"/>
      <c r="H113" s="241"/>
      <c r="I113" s="297"/>
      <c r="J113" s="298"/>
      <c r="K113" s="175"/>
      <c r="L113" s="407"/>
      <c r="M113" s="311"/>
      <c r="N113" s="97"/>
      <c r="O113" s="97"/>
      <c r="P113" s="96"/>
      <c r="Q113" s="96"/>
      <c r="R113" s="103"/>
      <c r="S113" s="103"/>
      <c r="T113" s="103"/>
      <c r="U113" s="320" t="s">
        <v>321</v>
      </c>
      <c r="V113" s="319">
        <f>[3]PRESUPUESTO!H228</f>
        <v>0</v>
      </c>
      <c r="W113" s="319">
        <v>118273715</v>
      </c>
      <c r="X113" s="320" t="s">
        <v>124</v>
      </c>
      <c r="Y113" s="321">
        <v>73408743</v>
      </c>
      <c r="Z113" s="262">
        <v>73408743</v>
      </c>
      <c r="AA113" s="118"/>
      <c r="AB113" s="119"/>
      <c r="AC113" s="119"/>
      <c r="AD113" s="119"/>
      <c r="AE113" s="119"/>
      <c r="AF113" s="119"/>
      <c r="AG113" s="120"/>
      <c r="AH113" s="119"/>
      <c r="AI113" s="119"/>
      <c r="AJ113" s="119"/>
      <c r="AK113" s="119"/>
      <c r="AL113" s="119"/>
      <c r="AM113" s="302"/>
      <c r="AN113" s="220"/>
      <c r="AO113" s="225"/>
      <c r="AP113" s="302"/>
      <c r="AQ113" s="302"/>
      <c r="AR113" s="225"/>
      <c r="AS113" s="302"/>
      <c r="AT113" s="302"/>
      <c r="AU113" s="302"/>
      <c r="AV113" s="119"/>
      <c r="AW113" s="120"/>
      <c r="AX113" s="148"/>
      <c r="AZ113" s="94"/>
    </row>
    <row r="114" spans="1:52" s="93" customFormat="1" ht="34.5" customHeight="1" x14ac:dyDescent="0.25">
      <c r="A114" s="286"/>
      <c r="B114" s="97"/>
      <c r="C114" s="287"/>
      <c r="D114" s="210"/>
      <c r="E114" s="177"/>
      <c r="F114" s="100"/>
      <c r="G114" s="220"/>
      <c r="H114" s="127"/>
      <c r="I114" s="273"/>
      <c r="J114" s="323"/>
      <c r="K114" s="177"/>
      <c r="L114" s="405"/>
      <c r="M114" s="299"/>
      <c r="N114" s="100"/>
      <c r="O114" s="100"/>
      <c r="P114" s="102"/>
      <c r="Q114" s="102"/>
      <c r="R114" s="103"/>
      <c r="S114" s="126"/>
      <c r="T114" s="126"/>
      <c r="U114" s="324" t="s">
        <v>322</v>
      </c>
      <c r="V114" s="325">
        <v>0</v>
      </c>
      <c r="W114" s="325">
        <v>9900000</v>
      </c>
      <c r="X114" s="324" t="s">
        <v>124</v>
      </c>
      <c r="Y114" s="326">
        <v>9900000</v>
      </c>
      <c r="Z114" s="327">
        <v>9900000</v>
      </c>
      <c r="AA114" s="328"/>
      <c r="AB114" s="329"/>
      <c r="AC114" s="329"/>
      <c r="AD114" s="329"/>
      <c r="AE114" s="329"/>
      <c r="AF114" s="329"/>
      <c r="AG114" s="330"/>
      <c r="AH114" s="329"/>
      <c r="AI114" s="329"/>
      <c r="AJ114" s="329"/>
      <c r="AK114" s="329"/>
      <c r="AL114" s="329"/>
      <c r="AM114" s="331"/>
      <c r="AN114" s="331"/>
      <c r="AO114" s="393"/>
      <c r="AP114" s="331"/>
      <c r="AQ114" s="331"/>
      <c r="AR114" s="393"/>
      <c r="AS114" s="331"/>
      <c r="AT114" s="331"/>
      <c r="AU114" s="331"/>
      <c r="AV114" s="332"/>
      <c r="AW114" s="261"/>
      <c r="AX114" s="333"/>
      <c r="AZ114" s="94"/>
    </row>
    <row r="115" spans="1:52" s="93" customFormat="1" ht="34.5" customHeight="1" x14ac:dyDescent="0.25">
      <c r="A115" s="286"/>
      <c r="B115" s="97"/>
      <c r="C115" s="287"/>
      <c r="D115" s="210"/>
      <c r="E115" s="204" t="s">
        <v>323</v>
      </c>
      <c r="F115" s="115" t="s">
        <v>324</v>
      </c>
      <c r="G115" s="206">
        <v>0.87339999999999995</v>
      </c>
      <c r="H115" s="122">
        <v>1237</v>
      </c>
      <c r="I115" s="334">
        <v>0.76</v>
      </c>
      <c r="J115" s="117">
        <v>939</v>
      </c>
      <c r="K115" s="204" t="s">
        <v>325</v>
      </c>
      <c r="L115" s="115" t="s">
        <v>326</v>
      </c>
      <c r="M115" s="335">
        <v>1</v>
      </c>
      <c r="N115" s="115" t="s">
        <v>327</v>
      </c>
      <c r="O115" s="115" t="s">
        <v>278</v>
      </c>
      <c r="P115" s="117"/>
      <c r="Q115" s="117"/>
      <c r="R115" s="103"/>
      <c r="S115" s="131">
        <f>SUM(W115:W120)+R96</f>
        <v>106703472524</v>
      </c>
      <c r="T115" s="336">
        <f>SUM(Y115:Y120)+R96</f>
        <v>93128827223</v>
      </c>
      <c r="U115" s="308" t="s">
        <v>328</v>
      </c>
      <c r="V115" s="337">
        <v>2617903245</v>
      </c>
      <c r="W115" s="337">
        <v>2617903245</v>
      </c>
      <c r="X115" s="320" t="s">
        <v>124</v>
      </c>
      <c r="Y115" s="338">
        <v>1769743196</v>
      </c>
      <c r="Z115" s="310">
        <v>1769743196</v>
      </c>
      <c r="AA115" s="339"/>
      <c r="AB115" s="340"/>
      <c r="AC115" s="340"/>
      <c r="AD115" s="340"/>
      <c r="AE115" s="340"/>
      <c r="AF115" s="340"/>
      <c r="AG115" s="340"/>
      <c r="AH115" s="340"/>
      <c r="AI115" s="340"/>
      <c r="AJ115" s="340"/>
      <c r="AK115" s="340"/>
      <c r="AL115" s="340"/>
      <c r="AM115" s="228">
        <v>0.16</v>
      </c>
      <c r="AN115" s="206">
        <v>0.5796</v>
      </c>
      <c r="AO115" s="224">
        <v>0.16</v>
      </c>
      <c r="AP115" s="129">
        <v>0.08</v>
      </c>
      <c r="AQ115" s="228">
        <v>0.16</v>
      </c>
      <c r="AR115" s="296">
        <v>0.08</v>
      </c>
      <c r="AS115" s="228">
        <v>0.16</v>
      </c>
      <c r="AT115" s="117"/>
      <c r="AU115" s="228">
        <v>0.16</v>
      </c>
      <c r="AV115" s="117"/>
      <c r="AW115" s="228">
        <v>0.2</v>
      </c>
      <c r="AX115" s="123"/>
      <c r="AZ115" s="173"/>
    </row>
    <row r="116" spans="1:52" s="93" customFormat="1" ht="34.5" customHeight="1" x14ac:dyDescent="0.25">
      <c r="A116" s="286"/>
      <c r="B116" s="97"/>
      <c r="C116" s="287"/>
      <c r="D116" s="210"/>
      <c r="E116" s="175"/>
      <c r="F116" s="97"/>
      <c r="G116" s="210"/>
      <c r="H116" s="241"/>
      <c r="I116" s="341"/>
      <c r="J116" s="96"/>
      <c r="K116" s="175"/>
      <c r="L116" s="97"/>
      <c r="M116" s="342"/>
      <c r="N116" s="97"/>
      <c r="O116" s="97"/>
      <c r="P116" s="96"/>
      <c r="Q116" s="96"/>
      <c r="R116" s="103"/>
      <c r="S116" s="103"/>
      <c r="T116" s="343"/>
      <c r="U116" s="308" t="s">
        <v>329</v>
      </c>
      <c r="V116" s="337">
        <v>239808956</v>
      </c>
      <c r="W116" s="337">
        <v>279021592</v>
      </c>
      <c r="X116" s="320" t="s">
        <v>124</v>
      </c>
      <c r="Y116" s="338">
        <v>233563380</v>
      </c>
      <c r="Z116" s="310">
        <v>233563380</v>
      </c>
      <c r="AA116" s="344"/>
      <c r="AB116" s="345"/>
      <c r="AC116" s="345"/>
      <c r="AD116" s="345"/>
      <c r="AE116" s="345"/>
      <c r="AF116" s="345"/>
      <c r="AG116" s="345"/>
      <c r="AH116" s="345"/>
      <c r="AI116" s="345"/>
      <c r="AJ116" s="345"/>
      <c r="AK116" s="345"/>
      <c r="AL116" s="345"/>
      <c r="AM116" s="316"/>
      <c r="AN116" s="210"/>
      <c r="AO116" s="314"/>
      <c r="AP116" s="96"/>
      <c r="AQ116" s="316"/>
      <c r="AR116" s="313"/>
      <c r="AS116" s="316">
        <v>0.16</v>
      </c>
      <c r="AT116" s="96"/>
      <c r="AU116" s="316"/>
      <c r="AV116" s="96"/>
      <c r="AW116" s="316"/>
      <c r="AX116" s="137"/>
      <c r="AZ116" s="173"/>
    </row>
    <row r="117" spans="1:52" s="93" customFormat="1" ht="34.5" customHeight="1" x14ac:dyDescent="0.25">
      <c r="A117" s="286"/>
      <c r="B117" s="97"/>
      <c r="C117" s="287"/>
      <c r="D117" s="210"/>
      <c r="E117" s="175"/>
      <c r="F117" s="97"/>
      <c r="G117" s="210"/>
      <c r="H117" s="241"/>
      <c r="I117" s="341"/>
      <c r="J117" s="96"/>
      <c r="K117" s="204" t="s">
        <v>330</v>
      </c>
      <c r="L117" s="115" t="s">
        <v>331</v>
      </c>
      <c r="M117" s="289">
        <v>1</v>
      </c>
      <c r="N117" s="115" t="s">
        <v>332</v>
      </c>
      <c r="O117" s="115" t="s">
        <v>278</v>
      </c>
      <c r="P117" s="117"/>
      <c r="Q117" s="117"/>
      <c r="R117" s="103"/>
      <c r="S117" s="103"/>
      <c r="T117" s="103"/>
      <c r="U117" s="308" t="s">
        <v>333</v>
      </c>
      <c r="V117" s="309">
        <v>9586927</v>
      </c>
      <c r="W117" s="309">
        <v>115786912</v>
      </c>
      <c r="X117" s="193" t="s">
        <v>124</v>
      </c>
      <c r="Y117" s="309">
        <v>0</v>
      </c>
      <c r="Z117" s="310">
        <v>0</v>
      </c>
      <c r="AA117" s="271"/>
      <c r="AB117" s="228"/>
      <c r="AC117" s="228"/>
      <c r="AD117" s="228"/>
      <c r="AE117" s="228"/>
      <c r="AF117" s="228"/>
      <c r="AG117" s="228"/>
      <c r="AH117" s="228"/>
      <c r="AI117" s="228"/>
      <c r="AJ117" s="228"/>
      <c r="AK117" s="228"/>
      <c r="AL117" s="228"/>
      <c r="AM117" s="228">
        <v>0.16</v>
      </c>
      <c r="AN117" s="206">
        <v>0.5796</v>
      </c>
      <c r="AO117" s="224">
        <v>0.16</v>
      </c>
      <c r="AP117" s="228">
        <v>0.08</v>
      </c>
      <c r="AQ117" s="228">
        <v>0.16</v>
      </c>
      <c r="AR117" s="224">
        <v>0.08</v>
      </c>
      <c r="AS117" s="228">
        <v>0.16</v>
      </c>
      <c r="AT117" s="228"/>
      <c r="AU117" s="228">
        <v>0.16</v>
      </c>
      <c r="AV117" s="228"/>
      <c r="AW117" s="228">
        <v>0.2</v>
      </c>
      <c r="AX117" s="272"/>
      <c r="AZ117" s="173"/>
    </row>
    <row r="118" spans="1:52" s="93" customFormat="1" ht="34.5" customHeight="1" x14ac:dyDescent="0.25">
      <c r="A118" s="286"/>
      <c r="B118" s="97"/>
      <c r="C118" s="287"/>
      <c r="D118" s="210"/>
      <c r="E118" s="175"/>
      <c r="F118" s="97"/>
      <c r="G118" s="210"/>
      <c r="H118" s="241"/>
      <c r="I118" s="341"/>
      <c r="J118" s="96"/>
      <c r="K118" s="175"/>
      <c r="L118" s="97"/>
      <c r="M118" s="311"/>
      <c r="N118" s="97"/>
      <c r="O118" s="97"/>
      <c r="P118" s="96"/>
      <c r="Q118" s="96"/>
      <c r="R118" s="103"/>
      <c r="S118" s="103"/>
      <c r="T118" s="103"/>
      <c r="U118" s="308" t="s">
        <v>334</v>
      </c>
      <c r="V118" s="309">
        <v>30352326800</v>
      </c>
      <c r="W118" s="309">
        <v>31757388671</v>
      </c>
      <c r="X118" s="142" t="s">
        <v>124</v>
      </c>
      <c r="Y118" s="309">
        <v>19202147664</v>
      </c>
      <c r="Z118" s="310">
        <v>19202147664</v>
      </c>
      <c r="AA118" s="34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210"/>
      <c r="AO118" s="314">
        <v>0.16</v>
      </c>
      <c r="AP118" s="316"/>
      <c r="AQ118" s="316">
        <v>0.16</v>
      </c>
      <c r="AR118" s="314"/>
      <c r="AS118" s="316">
        <v>0.16</v>
      </c>
      <c r="AT118" s="316"/>
      <c r="AU118" s="316">
        <v>0.16</v>
      </c>
      <c r="AV118" s="316"/>
      <c r="AW118" s="316">
        <v>0.2</v>
      </c>
      <c r="AX118" s="347"/>
      <c r="AZ118" s="173"/>
    </row>
    <row r="119" spans="1:52" s="93" customFormat="1" ht="34.5" customHeight="1" x14ac:dyDescent="0.25">
      <c r="A119" s="286"/>
      <c r="B119" s="97"/>
      <c r="C119" s="287"/>
      <c r="D119" s="210"/>
      <c r="E119" s="175"/>
      <c r="F119" s="97"/>
      <c r="G119" s="210"/>
      <c r="H119" s="241"/>
      <c r="I119" s="341"/>
      <c r="J119" s="96"/>
      <c r="K119" s="160" t="s">
        <v>335</v>
      </c>
      <c r="L119" s="115" t="s">
        <v>336</v>
      </c>
      <c r="M119" s="348">
        <v>1</v>
      </c>
      <c r="N119" s="75" t="s">
        <v>337</v>
      </c>
      <c r="O119" s="75" t="s">
        <v>278</v>
      </c>
      <c r="P119" s="117"/>
      <c r="Q119" s="349"/>
      <c r="R119" s="103"/>
      <c r="S119" s="103"/>
      <c r="T119" s="103"/>
      <c r="U119" s="350" t="s">
        <v>338</v>
      </c>
      <c r="V119" s="153">
        <v>494221</v>
      </c>
      <c r="W119" s="153">
        <v>494221</v>
      </c>
      <c r="X119" s="104" t="s">
        <v>58</v>
      </c>
      <c r="Y119" s="309">
        <v>0</v>
      </c>
      <c r="Z119" s="310">
        <v>0</v>
      </c>
      <c r="AA119" s="271"/>
      <c r="AB119" s="228"/>
      <c r="AC119" s="228"/>
      <c r="AD119" s="228"/>
      <c r="AE119" s="228"/>
      <c r="AF119" s="228"/>
      <c r="AG119" s="228"/>
      <c r="AH119" s="228"/>
      <c r="AI119" s="228"/>
      <c r="AJ119" s="228"/>
      <c r="AK119" s="228"/>
      <c r="AL119" s="228"/>
      <c r="AM119" s="228">
        <v>0.16</v>
      </c>
      <c r="AN119" s="206">
        <v>0.5796</v>
      </c>
      <c r="AO119" s="224">
        <v>0.16</v>
      </c>
      <c r="AP119" s="228">
        <v>0.08</v>
      </c>
      <c r="AQ119" s="228">
        <v>0.16</v>
      </c>
      <c r="AR119" s="224">
        <v>0.08</v>
      </c>
      <c r="AS119" s="228">
        <v>0.16</v>
      </c>
      <c r="AT119" s="228"/>
      <c r="AU119" s="228">
        <v>0.16</v>
      </c>
      <c r="AV119" s="228"/>
      <c r="AW119" s="228">
        <v>0.2</v>
      </c>
      <c r="AX119" s="272"/>
      <c r="AZ119" s="173"/>
    </row>
    <row r="120" spans="1:52" s="93" customFormat="1" ht="34.5" customHeight="1" thickBot="1" x14ac:dyDescent="0.3">
      <c r="A120" s="286"/>
      <c r="B120" s="97"/>
      <c r="C120" s="287"/>
      <c r="D120" s="210"/>
      <c r="E120" s="175"/>
      <c r="F120" s="97"/>
      <c r="G120" s="210"/>
      <c r="H120" s="241"/>
      <c r="I120" s="341"/>
      <c r="J120" s="96"/>
      <c r="K120" s="160"/>
      <c r="L120" s="97"/>
      <c r="M120" s="348"/>
      <c r="N120" s="75"/>
      <c r="O120" s="75"/>
      <c r="P120" s="96"/>
      <c r="Q120" s="351"/>
      <c r="R120" s="103"/>
      <c r="S120" s="103"/>
      <c r="T120" s="103"/>
      <c r="U120" s="350" t="s">
        <v>339</v>
      </c>
      <c r="V120" s="153">
        <v>74835</v>
      </c>
      <c r="W120" s="153">
        <v>9504900</v>
      </c>
      <c r="X120" s="104" t="s">
        <v>58</v>
      </c>
      <c r="Y120" s="309">
        <v>0</v>
      </c>
      <c r="Z120" s="310">
        <v>0</v>
      </c>
      <c r="AA120" s="34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210"/>
      <c r="AO120" s="314">
        <v>0.16</v>
      </c>
      <c r="AP120" s="316"/>
      <c r="AQ120" s="316">
        <v>0.16</v>
      </c>
      <c r="AR120" s="314"/>
      <c r="AS120" s="316">
        <v>0.16</v>
      </c>
      <c r="AT120" s="316"/>
      <c r="AU120" s="316">
        <v>0.16</v>
      </c>
      <c r="AV120" s="316"/>
      <c r="AW120" s="316">
        <v>0.2</v>
      </c>
      <c r="AX120" s="347"/>
      <c r="AZ120" s="173"/>
    </row>
    <row r="121" spans="1:52" s="362" customFormat="1" ht="34.5" customHeight="1" thickBot="1" x14ac:dyDescent="0.25">
      <c r="A121" s="352" t="s">
        <v>340</v>
      </c>
      <c r="B121" s="353"/>
      <c r="C121" s="353"/>
      <c r="D121" s="353"/>
      <c r="E121" s="353"/>
      <c r="F121" s="353"/>
      <c r="G121" s="353"/>
      <c r="H121" s="353"/>
      <c r="I121" s="353"/>
      <c r="J121" s="353"/>
      <c r="K121" s="354"/>
      <c r="L121" s="355" t="s">
        <v>340</v>
      </c>
      <c r="M121" s="356"/>
      <c r="N121" s="356"/>
      <c r="O121" s="356"/>
      <c r="P121" s="356"/>
      <c r="Q121" s="356"/>
      <c r="R121" s="356"/>
      <c r="S121" s="356"/>
      <c r="T121" s="356"/>
      <c r="U121" s="356"/>
      <c r="V121" s="357"/>
      <c r="W121" s="358" t="s">
        <v>340</v>
      </c>
      <c r="X121" s="359"/>
      <c r="Y121" s="359"/>
      <c r="Z121" s="359"/>
      <c r="AA121" s="360"/>
      <c r="AB121" s="360"/>
      <c r="AC121" s="360"/>
      <c r="AD121" s="360"/>
      <c r="AE121" s="360"/>
      <c r="AF121" s="360"/>
      <c r="AG121" s="360"/>
      <c r="AH121" s="360"/>
      <c r="AI121" s="360"/>
      <c r="AJ121" s="360"/>
      <c r="AK121" s="360"/>
      <c r="AL121" s="360"/>
      <c r="AM121" s="360"/>
      <c r="AN121" s="360"/>
      <c r="AO121" s="360"/>
      <c r="AP121" s="360"/>
      <c r="AQ121" s="360"/>
      <c r="AR121" s="360"/>
      <c r="AS121" s="360"/>
      <c r="AT121" s="360"/>
      <c r="AU121" s="360"/>
      <c r="AV121" s="360"/>
      <c r="AW121" s="360"/>
      <c r="AX121" s="361"/>
      <c r="AZ121" s="94"/>
    </row>
    <row r="122" spans="1:52" s="362" customFormat="1" ht="34.5" customHeight="1" thickBot="1" x14ac:dyDescent="0.25">
      <c r="A122" s="363" t="s">
        <v>341</v>
      </c>
      <c r="B122" s="364"/>
      <c r="C122" s="364"/>
      <c r="D122" s="364"/>
      <c r="E122" s="364"/>
      <c r="F122" s="364"/>
      <c r="G122" s="364"/>
      <c r="H122" s="364"/>
      <c r="I122" s="364"/>
      <c r="J122" s="364"/>
      <c r="K122" s="365"/>
      <c r="L122" s="366" t="s">
        <v>342</v>
      </c>
      <c r="M122" s="367"/>
      <c r="N122" s="367"/>
      <c r="O122" s="367"/>
      <c r="P122" s="367"/>
      <c r="Q122" s="367"/>
      <c r="R122" s="367"/>
      <c r="S122" s="367"/>
      <c r="T122" s="367"/>
      <c r="U122" s="367"/>
      <c r="V122" s="367"/>
      <c r="W122" s="368" t="s">
        <v>343</v>
      </c>
      <c r="X122" s="369"/>
      <c r="Y122" s="369"/>
      <c r="Z122" s="369"/>
      <c r="AA122" s="369"/>
      <c r="AB122" s="369"/>
      <c r="AC122" s="369"/>
      <c r="AD122" s="369"/>
      <c r="AE122" s="369"/>
      <c r="AF122" s="369"/>
      <c r="AG122" s="369"/>
      <c r="AH122" s="369"/>
      <c r="AI122" s="369"/>
      <c r="AJ122" s="369"/>
      <c r="AK122" s="369"/>
      <c r="AL122" s="369"/>
      <c r="AM122" s="369"/>
      <c r="AN122" s="369"/>
      <c r="AO122" s="369"/>
      <c r="AP122" s="369"/>
      <c r="AQ122" s="369"/>
      <c r="AR122" s="369"/>
      <c r="AS122" s="369"/>
      <c r="AT122" s="369"/>
      <c r="AU122" s="369"/>
      <c r="AV122" s="369"/>
      <c r="AW122" s="369"/>
      <c r="AX122" s="370"/>
      <c r="AZ122" s="94"/>
    </row>
    <row r="123" spans="1:52" s="8" customFormat="1" ht="34.5" customHeight="1" x14ac:dyDescent="0.2">
      <c r="A123" s="371"/>
      <c r="B123" s="371"/>
      <c r="C123" s="371"/>
      <c r="D123" s="371"/>
      <c r="E123" s="372"/>
      <c r="F123" s="371"/>
      <c r="G123" s="371"/>
      <c r="H123" s="371"/>
      <c r="I123" s="371"/>
      <c r="J123" s="371"/>
      <c r="K123" s="373"/>
      <c r="L123" s="371"/>
      <c r="M123" s="374"/>
      <c r="N123" s="371"/>
      <c r="O123" s="371"/>
      <c r="P123" s="371"/>
      <c r="Q123" s="371"/>
      <c r="R123" s="375"/>
      <c r="S123" s="375"/>
      <c r="T123" s="375"/>
      <c r="U123" s="371"/>
      <c r="V123" s="371"/>
      <c r="W123" s="371"/>
      <c r="X123" s="371"/>
      <c r="Y123" s="371"/>
      <c r="Z123" s="371"/>
      <c r="AA123" s="371"/>
      <c r="AB123" s="371"/>
      <c r="AC123" s="371"/>
      <c r="AD123" s="371"/>
      <c r="AE123" s="371"/>
      <c r="AF123" s="371"/>
      <c r="AG123" s="372"/>
      <c r="AH123" s="371"/>
      <c r="AI123" s="371"/>
      <c r="AJ123" s="371"/>
      <c r="AK123" s="371"/>
      <c r="AL123" s="371"/>
      <c r="AM123" s="371"/>
      <c r="AO123" s="394"/>
      <c r="AR123" s="394"/>
    </row>
    <row r="124" spans="1:52" s="8" customFormat="1" ht="34.5" customHeight="1" x14ac:dyDescent="0.2">
      <c r="A124" s="371"/>
      <c r="B124" s="371"/>
      <c r="C124" s="371"/>
      <c r="D124" s="371"/>
      <c r="E124" s="372"/>
      <c r="F124" s="371"/>
      <c r="G124" s="371"/>
      <c r="H124" s="371"/>
      <c r="I124" s="371"/>
      <c r="J124" s="371"/>
      <c r="K124" s="373"/>
      <c r="L124" s="371"/>
      <c r="M124" s="374"/>
      <c r="N124" s="371"/>
      <c r="O124" s="371"/>
      <c r="P124" s="371"/>
      <c r="Q124" s="371"/>
      <c r="R124" s="375"/>
      <c r="S124" s="375"/>
      <c r="T124" s="375"/>
      <c r="U124" s="371"/>
      <c r="V124" s="371"/>
      <c r="W124" s="371"/>
      <c r="X124" s="371"/>
      <c r="Y124" s="371"/>
      <c r="Z124" s="371"/>
      <c r="AA124" s="371"/>
      <c r="AB124" s="371"/>
      <c r="AC124" s="371"/>
      <c r="AD124" s="371"/>
      <c r="AE124" s="371"/>
      <c r="AF124" s="371"/>
      <c r="AG124" s="372"/>
      <c r="AH124" s="371"/>
      <c r="AI124" s="371"/>
      <c r="AJ124" s="371"/>
      <c r="AK124" s="371"/>
      <c r="AL124" s="371"/>
      <c r="AM124" s="371"/>
      <c r="AO124" s="394"/>
      <c r="AR124" s="394"/>
    </row>
    <row r="125" spans="1:52" s="8" customFormat="1" ht="34.5" customHeight="1" x14ac:dyDescent="0.2">
      <c r="A125" s="371"/>
      <c r="B125" s="371"/>
      <c r="C125" s="371"/>
      <c r="D125" s="371"/>
      <c r="E125" s="372"/>
      <c r="F125" s="371"/>
      <c r="G125" s="371"/>
      <c r="H125" s="371"/>
      <c r="I125" s="371"/>
      <c r="J125" s="371"/>
      <c r="K125" s="373"/>
      <c r="L125" s="371"/>
      <c r="M125" s="374"/>
      <c r="N125" s="371"/>
      <c r="O125" s="371"/>
      <c r="P125" s="371"/>
      <c r="Q125" s="371"/>
      <c r="R125" s="375"/>
      <c r="S125" s="375"/>
      <c r="T125" s="375"/>
      <c r="U125" s="371"/>
      <c r="V125" s="376"/>
      <c r="W125" s="377"/>
      <c r="X125" s="376"/>
      <c r="Y125" s="376"/>
      <c r="Z125" s="376"/>
      <c r="AA125" s="376"/>
      <c r="AB125" s="376"/>
      <c r="AC125" s="376"/>
      <c r="AD125" s="376"/>
      <c r="AE125" s="376"/>
      <c r="AF125" s="376"/>
      <c r="AG125" s="376"/>
      <c r="AH125" s="376"/>
      <c r="AI125" s="376"/>
      <c r="AJ125" s="376"/>
      <c r="AK125" s="376"/>
      <c r="AL125" s="376"/>
      <c r="AM125" s="376"/>
      <c r="AN125" s="376"/>
      <c r="AO125" s="403"/>
      <c r="AP125" s="376"/>
      <c r="AQ125" s="376"/>
      <c r="AR125" s="394"/>
    </row>
  </sheetData>
  <mergeCells count="940">
    <mergeCell ref="AX119:AX120"/>
    <mergeCell ref="AZ119:AZ120"/>
    <mergeCell ref="A121:K121"/>
    <mergeCell ref="L121:V121"/>
    <mergeCell ref="W121:AX121"/>
    <mergeCell ref="A122:K122"/>
    <mergeCell ref="L122:V122"/>
    <mergeCell ref="W122:AX122"/>
    <mergeCell ref="AR119:AR120"/>
    <mergeCell ref="AS119:AS120"/>
    <mergeCell ref="AT119:AT120"/>
    <mergeCell ref="AU119:AU120"/>
    <mergeCell ref="AV119:AV120"/>
    <mergeCell ref="AW119:AW120"/>
    <mergeCell ref="AL119:AL120"/>
    <mergeCell ref="AM119:AM120"/>
    <mergeCell ref="AN119:AN120"/>
    <mergeCell ref="AO119:AO120"/>
    <mergeCell ref="AP119:AP120"/>
    <mergeCell ref="AQ119:AQ120"/>
    <mergeCell ref="AF119:AF120"/>
    <mergeCell ref="AG119:AG120"/>
    <mergeCell ref="AH119:AH120"/>
    <mergeCell ref="AI119:AI120"/>
    <mergeCell ref="AJ119:AJ120"/>
    <mergeCell ref="AK119:AK120"/>
    <mergeCell ref="Q119:Q120"/>
    <mergeCell ref="AA119:AA120"/>
    <mergeCell ref="AB119:AB120"/>
    <mergeCell ref="AC119:AC120"/>
    <mergeCell ref="AD119:AD120"/>
    <mergeCell ref="AE119:AE120"/>
    <mergeCell ref="AV117:AV118"/>
    <mergeCell ref="AW117:AW118"/>
    <mergeCell ref="AX117:AX118"/>
    <mergeCell ref="AZ117:AZ118"/>
    <mergeCell ref="K119:K120"/>
    <mergeCell ref="L119:L120"/>
    <mergeCell ref="M119:M120"/>
    <mergeCell ref="N119:N120"/>
    <mergeCell ref="O119:O120"/>
    <mergeCell ref="P119:P120"/>
    <mergeCell ref="AP117:AP118"/>
    <mergeCell ref="AQ117:AQ118"/>
    <mergeCell ref="AR117:AR118"/>
    <mergeCell ref="AS117:AS118"/>
    <mergeCell ref="AT117:AT118"/>
    <mergeCell ref="AU117:AU118"/>
    <mergeCell ref="AJ117:AJ118"/>
    <mergeCell ref="AK117:AK118"/>
    <mergeCell ref="AL117:AL118"/>
    <mergeCell ref="AM117:AM118"/>
    <mergeCell ref="AN117:AN118"/>
    <mergeCell ref="AO117:AO118"/>
    <mergeCell ref="AD117:AD118"/>
    <mergeCell ref="AE117:AE118"/>
    <mergeCell ref="AF117:AF118"/>
    <mergeCell ref="AG117:AG118"/>
    <mergeCell ref="AH117:AH118"/>
    <mergeCell ref="AI117:AI118"/>
    <mergeCell ref="AV115:AV116"/>
    <mergeCell ref="AW115:AW116"/>
    <mergeCell ref="AX115:AX116"/>
    <mergeCell ref="AZ115:AZ116"/>
    <mergeCell ref="K117:K118"/>
    <mergeCell ref="L117:L118"/>
    <mergeCell ref="M117:M118"/>
    <mergeCell ref="N117:N118"/>
    <mergeCell ref="O117:O118"/>
    <mergeCell ref="P117:P118"/>
    <mergeCell ref="AP115:AP116"/>
    <mergeCell ref="AQ115:AQ116"/>
    <mergeCell ref="AR115:AR116"/>
    <mergeCell ref="AS115:AS116"/>
    <mergeCell ref="AT115:AT116"/>
    <mergeCell ref="AU115:AU116"/>
    <mergeCell ref="AJ115:AJ116"/>
    <mergeCell ref="AK115:AK116"/>
    <mergeCell ref="AL115:AL116"/>
    <mergeCell ref="AM115:AM116"/>
    <mergeCell ref="AN115:AN116"/>
    <mergeCell ref="AO115:AO116"/>
    <mergeCell ref="AD115:AD116"/>
    <mergeCell ref="AE115:AE116"/>
    <mergeCell ref="AF115:AF116"/>
    <mergeCell ref="AG115:AG116"/>
    <mergeCell ref="AH115:AH116"/>
    <mergeCell ref="AI115:AI116"/>
    <mergeCell ref="Q115:Q116"/>
    <mergeCell ref="S115:S120"/>
    <mergeCell ref="T115:T120"/>
    <mergeCell ref="AA115:AA116"/>
    <mergeCell ref="AB115:AB116"/>
    <mergeCell ref="AC115:AC116"/>
    <mergeCell ref="Q117:Q118"/>
    <mergeCell ref="AA117:AA118"/>
    <mergeCell ref="AB117:AB118"/>
    <mergeCell ref="AC117:AC118"/>
    <mergeCell ref="K115:K116"/>
    <mergeCell ref="L115:L116"/>
    <mergeCell ref="M115:M116"/>
    <mergeCell ref="N115:N116"/>
    <mergeCell ref="O115:O116"/>
    <mergeCell ref="P115:P116"/>
    <mergeCell ref="AR112:AR113"/>
    <mergeCell ref="AS112:AS113"/>
    <mergeCell ref="AT112:AT113"/>
    <mergeCell ref="AU112:AU113"/>
    <mergeCell ref="E115:E120"/>
    <mergeCell ref="F115:F120"/>
    <mergeCell ref="G115:G120"/>
    <mergeCell ref="H115:H120"/>
    <mergeCell ref="I115:I120"/>
    <mergeCell ref="J115:J120"/>
    <mergeCell ref="Q112:Q114"/>
    <mergeCell ref="AM112:AM113"/>
    <mergeCell ref="AN112:AN113"/>
    <mergeCell ref="AO112:AO113"/>
    <mergeCell ref="AP112:AP113"/>
    <mergeCell ref="AQ112:AQ113"/>
    <mergeCell ref="K112:K114"/>
    <mergeCell ref="L112:L114"/>
    <mergeCell ref="M112:M114"/>
    <mergeCell ref="N112:N114"/>
    <mergeCell ref="O112:O114"/>
    <mergeCell ref="P112:P114"/>
    <mergeCell ref="AS104:AS110"/>
    <mergeCell ref="AT104:AT110"/>
    <mergeCell ref="AU104:AU110"/>
    <mergeCell ref="AV104:AV110"/>
    <mergeCell ref="AW104:AW110"/>
    <mergeCell ref="AX104:AX110"/>
    <mergeCell ref="AM104:AM110"/>
    <mergeCell ref="AN104:AN110"/>
    <mergeCell ref="AO104:AO110"/>
    <mergeCell ref="AP104:AP110"/>
    <mergeCell ref="AQ104:AQ110"/>
    <mergeCell ref="AR104:AR110"/>
    <mergeCell ref="K104:K110"/>
    <mergeCell ref="L104:L110"/>
    <mergeCell ref="M104:M110"/>
    <mergeCell ref="N104:N110"/>
    <mergeCell ref="O104:O110"/>
    <mergeCell ref="P104:P110"/>
    <mergeCell ref="AV99:AV100"/>
    <mergeCell ref="AW99:AW100"/>
    <mergeCell ref="AX99:AX100"/>
    <mergeCell ref="K101:K102"/>
    <mergeCell ref="L101:L102"/>
    <mergeCell ref="M101:M102"/>
    <mergeCell ref="N101:N102"/>
    <mergeCell ref="O101:O102"/>
    <mergeCell ref="P101:P102"/>
    <mergeCell ref="Q101:Q102"/>
    <mergeCell ref="AP99:AP100"/>
    <mergeCell ref="AQ99:AQ100"/>
    <mergeCell ref="AR99:AR100"/>
    <mergeCell ref="AS99:AS100"/>
    <mergeCell ref="AT99:AT100"/>
    <mergeCell ref="AU99:AU100"/>
    <mergeCell ref="AV97:AV98"/>
    <mergeCell ref="AW97:AW98"/>
    <mergeCell ref="AX97:AX98"/>
    <mergeCell ref="K99:K100"/>
    <mergeCell ref="L99:L100"/>
    <mergeCell ref="M99:M100"/>
    <mergeCell ref="N99:N100"/>
    <mergeCell ref="O99:O100"/>
    <mergeCell ref="P99:P100"/>
    <mergeCell ref="Q99:Q100"/>
    <mergeCell ref="AP97:AP98"/>
    <mergeCell ref="AQ97:AQ98"/>
    <mergeCell ref="AR97:AR98"/>
    <mergeCell ref="AS97:AS98"/>
    <mergeCell ref="AT97:AT98"/>
    <mergeCell ref="AU97:AU98"/>
    <mergeCell ref="Q97:Q98"/>
    <mergeCell ref="S97:S114"/>
    <mergeCell ref="T97:T114"/>
    <mergeCell ref="AM97:AM98"/>
    <mergeCell ref="AN97:AN98"/>
    <mergeCell ref="AO97:AO98"/>
    <mergeCell ref="AM99:AM100"/>
    <mergeCell ref="AN99:AN100"/>
    <mergeCell ref="AO99:AO100"/>
    <mergeCell ref="Q104:Q110"/>
    <mergeCell ref="K97:K98"/>
    <mergeCell ref="L97:L98"/>
    <mergeCell ref="M97:M98"/>
    <mergeCell ref="N97:N98"/>
    <mergeCell ref="O97:O98"/>
    <mergeCell ref="P97:P98"/>
    <mergeCell ref="E97:E114"/>
    <mergeCell ref="F97:F114"/>
    <mergeCell ref="G97:G114"/>
    <mergeCell ref="H97:H114"/>
    <mergeCell ref="I97:I114"/>
    <mergeCell ref="J97:J114"/>
    <mergeCell ref="AO94:AP94"/>
    <mergeCell ref="AQ94:AR94"/>
    <mergeCell ref="AS94:AT94"/>
    <mergeCell ref="AU94:AV94"/>
    <mergeCell ref="AW94:AX94"/>
    <mergeCell ref="A96:A120"/>
    <mergeCell ref="B96:B120"/>
    <mergeCell ref="C96:C120"/>
    <mergeCell ref="D96:D120"/>
    <mergeCell ref="R96:R120"/>
    <mergeCell ref="AC94:AD94"/>
    <mergeCell ref="AE94:AF94"/>
    <mergeCell ref="AG94:AH94"/>
    <mergeCell ref="AI94:AJ94"/>
    <mergeCell ref="AK94:AL94"/>
    <mergeCell ref="AM94:AN94"/>
    <mergeCell ref="U93:Z93"/>
    <mergeCell ref="AA93:AX93"/>
    <mergeCell ref="I94:J94"/>
    <mergeCell ref="U94:U95"/>
    <mergeCell ref="V94:V95"/>
    <mergeCell ref="W94:W95"/>
    <mergeCell ref="X94:X95"/>
    <mergeCell ref="Y94:Y95"/>
    <mergeCell ref="Z94:Z95"/>
    <mergeCell ref="AA94:AB94"/>
    <mergeCell ref="O93:O95"/>
    <mergeCell ref="P93:P95"/>
    <mergeCell ref="Q93:Q95"/>
    <mergeCell ref="R93:R95"/>
    <mergeCell ref="S93:S95"/>
    <mergeCell ref="T93:T95"/>
    <mergeCell ref="H93:H95"/>
    <mergeCell ref="I93:J93"/>
    <mergeCell ref="K93:K95"/>
    <mergeCell ref="L93:L95"/>
    <mergeCell ref="M93:M95"/>
    <mergeCell ref="N93:N95"/>
    <mergeCell ref="AX89:AX90"/>
    <mergeCell ref="A91:AX91"/>
    <mergeCell ref="A92:AX92"/>
    <mergeCell ref="A93:A95"/>
    <mergeCell ref="B93:B95"/>
    <mergeCell ref="C93:C95"/>
    <mergeCell ref="D93:D95"/>
    <mergeCell ref="E93:E95"/>
    <mergeCell ref="F93:F95"/>
    <mergeCell ref="G93:G95"/>
    <mergeCell ref="AR89:AR90"/>
    <mergeCell ref="AS89:AS90"/>
    <mergeCell ref="AT89:AT90"/>
    <mergeCell ref="AU89:AU90"/>
    <mergeCell ref="AV89:AV90"/>
    <mergeCell ref="AW89:AW90"/>
    <mergeCell ref="AL89:AL90"/>
    <mergeCell ref="AM89:AM90"/>
    <mergeCell ref="AN89:AN90"/>
    <mergeCell ref="AO89:AO90"/>
    <mergeCell ref="AP89:AP90"/>
    <mergeCell ref="AQ89:AQ90"/>
    <mergeCell ref="AF89:AF90"/>
    <mergeCell ref="AG89:AG90"/>
    <mergeCell ref="AH89:AH90"/>
    <mergeCell ref="AI89:AI90"/>
    <mergeCell ref="AJ89:AJ90"/>
    <mergeCell ref="AK89:AK90"/>
    <mergeCell ref="T89:T90"/>
    <mergeCell ref="AA89:AA90"/>
    <mergeCell ref="AB89:AB90"/>
    <mergeCell ref="AC89:AC90"/>
    <mergeCell ref="AD89:AD90"/>
    <mergeCell ref="AE89:AE90"/>
    <mergeCell ref="M89:M90"/>
    <mergeCell ref="N89:N90"/>
    <mergeCell ref="O89:O90"/>
    <mergeCell ref="P89:P90"/>
    <mergeCell ref="Q89:Q90"/>
    <mergeCell ref="S89:S90"/>
    <mergeCell ref="S87:S88"/>
    <mergeCell ref="T87:T88"/>
    <mergeCell ref="E89:E90"/>
    <mergeCell ref="F89:F90"/>
    <mergeCell ref="G89:G90"/>
    <mergeCell ref="H89:H90"/>
    <mergeCell ref="I89:I90"/>
    <mergeCell ref="J89:J90"/>
    <mergeCell ref="K89:K90"/>
    <mergeCell ref="L89:L90"/>
    <mergeCell ref="E87:E88"/>
    <mergeCell ref="F87:F88"/>
    <mergeCell ref="G87:G88"/>
    <mergeCell ref="H87:H88"/>
    <mergeCell ref="I87:I88"/>
    <mergeCell ref="J87:J88"/>
    <mergeCell ref="AO84:AP84"/>
    <mergeCell ref="AQ84:AR84"/>
    <mergeCell ref="AS84:AT84"/>
    <mergeCell ref="AU84:AV84"/>
    <mergeCell ref="AW84:AX84"/>
    <mergeCell ref="A86:A90"/>
    <mergeCell ref="B86:B90"/>
    <mergeCell ref="C86:C90"/>
    <mergeCell ref="D86:D90"/>
    <mergeCell ref="R86:R90"/>
    <mergeCell ref="AC84:AD84"/>
    <mergeCell ref="AE84:AF84"/>
    <mergeCell ref="AG84:AH84"/>
    <mergeCell ref="AI84:AJ84"/>
    <mergeCell ref="AK84:AL84"/>
    <mergeCell ref="AM84:AN84"/>
    <mergeCell ref="U83:Z83"/>
    <mergeCell ref="AA83:AX83"/>
    <mergeCell ref="I84:J84"/>
    <mergeCell ref="U84:U85"/>
    <mergeCell ref="V84:V85"/>
    <mergeCell ref="W84:W85"/>
    <mergeCell ref="X84:X85"/>
    <mergeCell ref="Y84:Y85"/>
    <mergeCell ref="Z84:Z85"/>
    <mergeCell ref="AA84:AB84"/>
    <mergeCell ref="O83:O85"/>
    <mergeCell ref="P83:P85"/>
    <mergeCell ref="Q83:Q85"/>
    <mergeCell ref="R83:R85"/>
    <mergeCell ref="S83:S85"/>
    <mergeCell ref="T83:T85"/>
    <mergeCell ref="H83:H85"/>
    <mergeCell ref="I83:J83"/>
    <mergeCell ref="K83:K85"/>
    <mergeCell ref="L83:L85"/>
    <mergeCell ref="M83:M85"/>
    <mergeCell ref="N83:N85"/>
    <mergeCell ref="AX77:AX78"/>
    <mergeCell ref="A81:AX81"/>
    <mergeCell ref="A82:AX82"/>
    <mergeCell ref="A83:A85"/>
    <mergeCell ref="B83:B85"/>
    <mergeCell ref="C83:C85"/>
    <mergeCell ref="D83:D85"/>
    <mergeCell ref="E83:E85"/>
    <mergeCell ref="F83:F85"/>
    <mergeCell ref="G83:G85"/>
    <mergeCell ref="AR77:AR78"/>
    <mergeCell ref="AS77:AS78"/>
    <mergeCell ref="AT77:AT78"/>
    <mergeCell ref="AU77:AU78"/>
    <mergeCell ref="AV77:AV78"/>
    <mergeCell ref="AW77:AW78"/>
    <mergeCell ref="Q77:Q78"/>
    <mergeCell ref="AM77:AM78"/>
    <mergeCell ref="AN77:AN78"/>
    <mergeCell ref="AO77:AO78"/>
    <mergeCell ref="AP77:AP78"/>
    <mergeCell ref="AQ77:AQ78"/>
    <mergeCell ref="J75:J78"/>
    <mergeCell ref="R75:R80"/>
    <mergeCell ref="S75:S78"/>
    <mergeCell ref="T75:T78"/>
    <mergeCell ref="K77:K78"/>
    <mergeCell ref="L77:L78"/>
    <mergeCell ref="M77:M78"/>
    <mergeCell ref="N77:N78"/>
    <mergeCell ref="O77:O78"/>
    <mergeCell ref="P77:P78"/>
    <mergeCell ref="AW73:AX73"/>
    <mergeCell ref="A75:A80"/>
    <mergeCell ref="B75:B80"/>
    <mergeCell ref="C75:C80"/>
    <mergeCell ref="D75:D80"/>
    <mergeCell ref="E75:E78"/>
    <mergeCell ref="F75:F78"/>
    <mergeCell ref="G75:G78"/>
    <mergeCell ref="H75:H78"/>
    <mergeCell ref="I75:I78"/>
    <mergeCell ref="AK73:AL73"/>
    <mergeCell ref="AM73:AN73"/>
    <mergeCell ref="AO73:AP73"/>
    <mergeCell ref="AQ73:AR73"/>
    <mergeCell ref="AS73:AT73"/>
    <mergeCell ref="AU73:AV73"/>
    <mergeCell ref="Z73:Z74"/>
    <mergeCell ref="AA73:AB73"/>
    <mergeCell ref="AC73:AD73"/>
    <mergeCell ref="AE73:AF73"/>
    <mergeCell ref="AG73:AH73"/>
    <mergeCell ref="AI73:AJ73"/>
    <mergeCell ref="S72:S74"/>
    <mergeCell ref="T72:T74"/>
    <mergeCell ref="U72:Z72"/>
    <mergeCell ref="AA72:AX72"/>
    <mergeCell ref="I73:J73"/>
    <mergeCell ref="U73:U74"/>
    <mergeCell ref="V73:V74"/>
    <mergeCell ref="W73:W74"/>
    <mergeCell ref="X73:X74"/>
    <mergeCell ref="Y73:Y74"/>
    <mergeCell ref="M72:M74"/>
    <mergeCell ref="N72:N74"/>
    <mergeCell ref="O72:O74"/>
    <mergeCell ref="P72:P74"/>
    <mergeCell ref="Q72:Q74"/>
    <mergeCell ref="R72:R74"/>
    <mergeCell ref="F72:F74"/>
    <mergeCell ref="G72:G74"/>
    <mergeCell ref="H72:H74"/>
    <mergeCell ref="I72:J72"/>
    <mergeCell ref="K72:K74"/>
    <mergeCell ref="L72:L74"/>
    <mergeCell ref="AV68:AV69"/>
    <mergeCell ref="AW68:AW69"/>
    <mergeCell ref="AX68:AX69"/>
    <mergeCell ref="A70:AX70"/>
    <mergeCell ref="A71:AX71"/>
    <mergeCell ref="A72:A74"/>
    <mergeCell ref="B72:B74"/>
    <mergeCell ref="C72:C74"/>
    <mergeCell ref="D72:D74"/>
    <mergeCell ref="E72:E74"/>
    <mergeCell ref="AP68:AP69"/>
    <mergeCell ref="AQ68:AQ69"/>
    <mergeCell ref="AR68:AR69"/>
    <mergeCell ref="AS68:AS69"/>
    <mergeCell ref="AT68:AT69"/>
    <mergeCell ref="AU68:AU69"/>
    <mergeCell ref="AJ68:AJ69"/>
    <mergeCell ref="AK68:AK69"/>
    <mergeCell ref="AL68:AL69"/>
    <mergeCell ref="AM68:AM69"/>
    <mergeCell ref="AN68:AN69"/>
    <mergeCell ref="AO68:AO69"/>
    <mergeCell ref="AD68:AD69"/>
    <mergeCell ref="AE68:AE69"/>
    <mergeCell ref="AF68:AF69"/>
    <mergeCell ref="AG68:AG69"/>
    <mergeCell ref="AH68:AH69"/>
    <mergeCell ref="AI68:AI69"/>
    <mergeCell ref="Q68:Q69"/>
    <mergeCell ref="S68:S69"/>
    <mergeCell ref="T68:T69"/>
    <mergeCell ref="AA68:AA69"/>
    <mergeCell ref="AB68:AB69"/>
    <mergeCell ref="AC68:AC69"/>
    <mergeCell ref="K68:K69"/>
    <mergeCell ref="L68:L69"/>
    <mergeCell ref="M68:M69"/>
    <mergeCell ref="N68:N69"/>
    <mergeCell ref="O68:O69"/>
    <mergeCell ref="P68:P69"/>
    <mergeCell ref="E68:E69"/>
    <mergeCell ref="F68:F69"/>
    <mergeCell ref="G68:G69"/>
    <mergeCell ref="H68:H69"/>
    <mergeCell ref="I68:I69"/>
    <mergeCell ref="J68:J69"/>
    <mergeCell ref="AS66:AS67"/>
    <mergeCell ref="AT66:AT67"/>
    <mergeCell ref="AU66:AU67"/>
    <mergeCell ref="AV66:AV67"/>
    <mergeCell ref="AW66:AW67"/>
    <mergeCell ref="AX66:AX67"/>
    <mergeCell ref="AM66:AM67"/>
    <mergeCell ref="AN66:AN67"/>
    <mergeCell ref="AO66:AO67"/>
    <mergeCell ref="AP66:AP67"/>
    <mergeCell ref="AQ66:AQ67"/>
    <mergeCell ref="AR66:AR67"/>
    <mergeCell ref="AG66:AG67"/>
    <mergeCell ref="AH66:AH67"/>
    <mergeCell ref="AI66:AI67"/>
    <mergeCell ref="AJ66:AJ67"/>
    <mergeCell ref="AK66:AK67"/>
    <mergeCell ref="AL66:AL67"/>
    <mergeCell ref="AA66:AA67"/>
    <mergeCell ref="AB66:AB67"/>
    <mergeCell ref="AC66:AC67"/>
    <mergeCell ref="AD66:AD67"/>
    <mergeCell ref="AE66:AE67"/>
    <mergeCell ref="AF66:AF67"/>
    <mergeCell ref="N66:N67"/>
    <mergeCell ref="O66:O67"/>
    <mergeCell ref="P66:P67"/>
    <mergeCell ref="Q66:Q67"/>
    <mergeCell ref="S66:S67"/>
    <mergeCell ref="T66:T67"/>
    <mergeCell ref="T64:T65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AV61:AV62"/>
    <mergeCell ref="AW61:AW62"/>
    <mergeCell ref="AX61:AX62"/>
    <mergeCell ref="E64:E65"/>
    <mergeCell ref="F64:F65"/>
    <mergeCell ref="G64:G65"/>
    <mergeCell ref="H64:H65"/>
    <mergeCell ref="I64:I65"/>
    <mergeCell ref="J64:J65"/>
    <mergeCell ref="S64:S65"/>
    <mergeCell ref="AP61:AP62"/>
    <mergeCell ref="AQ61:AQ62"/>
    <mergeCell ref="AR61:AR62"/>
    <mergeCell ref="AS61:AS62"/>
    <mergeCell ref="AT61:AT62"/>
    <mergeCell ref="AU61:AU62"/>
    <mergeCell ref="AJ61:AJ62"/>
    <mergeCell ref="AK61:AK62"/>
    <mergeCell ref="AL61:AL62"/>
    <mergeCell ref="AM61:AM62"/>
    <mergeCell ref="AN61:AN62"/>
    <mergeCell ref="AO61:AO62"/>
    <mergeCell ref="AD61:AD62"/>
    <mergeCell ref="AE61:AE62"/>
    <mergeCell ref="AF61:AF62"/>
    <mergeCell ref="AG61:AG62"/>
    <mergeCell ref="AH61:AH62"/>
    <mergeCell ref="AI61:AI62"/>
    <mergeCell ref="Q61:Q62"/>
    <mergeCell ref="S61:S62"/>
    <mergeCell ref="T61:T62"/>
    <mergeCell ref="AA61:AA62"/>
    <mergeCell ref="AB61:AB62"/>
    <mergeCell ref="AC61:AC62"/>
    <mergeCell ref="K61:K62"/>
    <mergeCell ref="L61:L62"/>
    <mergeCell ref="M61:M62"/>
    <mergeCell ref="N61:N62"/>
    <mergeCell ref="O61:O62"/>
    <mergeCell ref="P61:P62"/>
    <mergeCell ref="AU58:AU59"/>
    <mergeCell ref="AV58:AV59"/>
    <mergeCell ref="AW58:AW59"/>
    <mergeCell ref="AX58:AX59"/>
    <mergeCell ref="E61:E62"/>
    <mergeCell ref="F61:F62"/>
    <mergeCell ref="G61:G62"/>
    <mergeCell ref="H61:H62"/>
    <mergeCell ref="I61:I62"/>
    <mergeCell ref="J61:J62"/>
    <mergeCell ref="AO58:AO59"/>
    <mergeCell ref="AP58:AP59"/>
    <mergeCell ref="AQ58:AQ59"/>
    <mergeCell ref="AR58:AR59"/>
    <mergeCell ref="AS58:AS59"/>
    <mergeCell ref="AT58:AT59"/>
    <mergeCell ref="AI58:AI59"/>
    <mergeCell ref="AJ58:AJ59"/>
    <mergeCell ref="AK58:AK59"/>
    <mergeCell ref="AL58:AL59"/>
    <mergeCell ref="AM58:AM59"/>
    <mergeCell ref="AN58:AN59"/>
    <mergeCell ref="AC58:AC59"/>
    <mergeCell ref="AD58:AD59"/>
    <mergeCell ref="AE58:AE59"/>
    <mergeCell ref="AF58:AF59"/>
    <mergeCell ref="AG58:AG59"/>
    <mergeCell ref="AH58:AH59"/>
    <mergeCell ref="AW56:AW57"/>
    <mergeCell ref="AX56:AX57"/>
    <mergeCell ref="K58:K59"/>
    <mergeCell ref="L58:L59"/>
    <mergeCell ref="M58:M59"/>
    <mergeCell ref="N58:N59"/>
    <mergeCell ref="O58:O59"/>
    <mergeCell ref="P58:P59"/>
    <mergeCell ref="Q58:Q59"/>
    <mergeCell ref="AA58:AA59"/>
    <mergeCell ref="AQ56:AQ57"/>
    <mergeCell ref="AR56:AR57"/>
    <mergeCell ref="AS56:AS57"/>
    <mergeCell ref="AT56:AT57"/>
    <mergeCell ref="AU56:AU57"/>
    <mergeCell ref="AV56:AV57"/>
    <mergeCell ref="AW52:AW54"/>
    <mergeCell ref="AX52:AX54"/>
    <mergeCell ref="K56:K57"/>
    <mergeCell ref="L56:L57"/>
    <mergeCell ref="M56:M57"/>
    <mergeCell ref="N56:N57"/>
    <mergeCell ref="O56:O57"/>
    <mergeCell ref="P56:P57"/>
    <mergeCell ref="Q56:Q57"/>
    <mergeCell ref="AM56:AM57"/>
    <mergeCell ref="AQ52:AQ54"/>
    <mergeCell ref="AR52:AR54"/>
    <mergeCell ref="AS52:AS54"/>
    <mergeCell ref="AT52:AT54"/>
    <mergeCell ref="AU52:AU54"/>
    <mergeCell ref="AV52:AV54"/>
    <mergeCell ref="S52:S59"/>
    <mergeCell ref="T52:T59"/>
    <mergeCell ref="AM52:AM54"/>
    <mergeCell ref="AN52:AN54"/>
    <mergeCell ref="AO52:AO54"/>
    <mergeCell ref="AP52:AP54"/>
    <mergeCell ref="AN56:AN57"/>
    <mergeCell ref="AO56:AO57"/>
    <mergeCell ref="AP56:AP57"/>
    <mergeCell ref="AB58:AB59"/>
    <mergeCell ref="L52:L54"/>
    <mergeCell ref="M52:M54"/>
    <mergeCell ref="N52:N54"/>
    <mergeCell ref="O52:O54"/>
    <mergeCell ref="P52:P54"/>
    <mergeCell ref="Q52:Q54"/>
    <mergeCell ref="AV49:AV50"/>
    <mergeCell ref="AW49:AW50"/>
    <mergeCell ref="AX49:AX50"/>
    <mergeCell ref="E52:E59"/>
    <mergeCell ref="F52:F59"/>
    <mergeCell ref="G52:G59"/>
    <mergeCell ref="H52:H59"/>
    <mergeCell ref="I52:I59"/>
    <mergeCell ref="J52:J59"/>
    <mergeCell ref="K52:K54"/>
    <mergeCell ref="AP49:AP50"/>
    <mergeCell ref="AQ49:AQ50"/>
    <mergeCell ref="AR49:AR50"/>
    <mergeCell ref="AS49:AS50"/>
    <mergeCell ref="AT49:AT50"/>
    <mergeCell ref="AU49:AU50"/>
    <mergeCell ref="Q49:Q50"/>
    <mergeCell ref="S49:S51"/>
    <mergeCell ref="T49:T51"/>
    <mergeCell ref="AM49:AM50"/>
    <mergeCell ref="AN49:AN50"/>
    <mergeCell ref="AO49:AO50"/>
    <mergeCell ref="K49:K50"/>
    <mergeCell ref="L49:L50"/>
    <mergeCell ref="M49:M50"/>
    <mergeCell ref="N49:N50"/>
    <mergeCell ref="O49:O50"/>
    <mergeCell ref="P49:P50"/>
    <mergeCell ref="I47:I48"/>
    <mergeCell ref="J47:J48"/>
    <mergeCell ref="S47:S48"/>
    <mergeCell ref="T47:T48"/>
    <mergeCell ref="E49:E51"/>
    <mergeCell ref="F49:F51"/>
    <mergeCell ref="G49:G51"/>
    <mergeCell ref="H49:H51"/>
    <mergeCell ref="I49:I51"/>
    <mergeCell ref="J49:J51"/>
    <mergeCell ref="AW43:AX43"/>
    <mergeCell ref="A45:A69"/>
    <mergeCell ref="B45:B69"/>
    <mergeCell ref="C45:C69"/>
    <mergeCell ref="D45:D69"/>
    <mergeCell ref="R45:R69"/>
    <mergeCell ref="E47:E48"/>
    <mergeCell ref="F47:F48"/>
    <mergeCell ref="G47:G48"/>
    <mergeCell ref="H47:H48"/>
    <mergeCell ref="AK43:AL43"/>
    <mergeCell ref="AM43:AN43"/>
    <mergeCell ref="AO43:AP43"/>
    <mergeCell ref="AQ43:AR43"/>
    <mergeCell ref="AS43:AT43"/>
    <mergeCell ref="AU43:AV43"/>
    <mergeCell ref="Z43:Z44"/>
    <mergeCell ref="AA43:AB43"/>
    <mergeCell ref="AC43:AD43"/>
    <mergeCell ref="AE43:AF43"/>
    <mergeCell ref="AG43:AH43"/>
    <mergeCell ref="AI43:AJ43"/>
    <mergeCell ref="S42:S44"/>
    <mergeCell ref="T42:T44"/>
    <mergeCell ref="U42:Z42"/>
    <mergeCell ref="AA42:AX42"/>
    <mergeCell ref="I43:J43"/>
    <mergeCell ref="U43:U44"/>
    <mergeCell ref="V43:V44"/>
    <mergeCell ref="W43:W44"/>
    <mergeCell ref="X43:X44"/>
    <mergeCell ref="Y43:Y44"/>
    <mergeCell ref="M42:M44"/>
    <mergeCell ref="N42:N44"/>
    <mergeCell ref="O42:O44"/>
    <mergeCell ref="P42:P44"/>
    <mergeCell ref="Q42:Q44"/>
    <mergeCell ref="R42:R44"/>
    <mergeCell ref="F42:F44"/>
    <mergeCell ref="G42:G44"/>
    <mergeCell ref="H42:H44"/>
    <mergeCell ref="I42:J42"/>
    <mergeCell ref="K42:K44"/>
    <mergeCell ref="L42:L44"/>
    <mergeCell ref="AW33:AW38"/>
    <mergeCell ref="AX33:AX38"/>
    <mergeCell ref="AZ33:AZ38"/>
    <mergeCell ref="A40:AX40"/>
    <mergeCell ref="A41:AX41"/>
    <mergeCell ref="A42:A44"/>
    <mergeCell ref="B42:B44"/>
    <mergeCell ref="C42:C44"/>
    <mergeCell ref="D42:D44"/>
    <mergeCell ref="E42:E44"/>
    <mergeCell ref="AQ33:AQ38"/>
    <mergeCell ref="AR33:AR38"/>
    <mergeCell ref="AS33:AS38"/>
    <mergeCell ref="AT33:AT38"/>
    <mergeCell ref="AU33:AU38"/>
    <mergeCell ref="AV33:AV38"/>
    <mergeCell ref="AK33:AK38"/>
    <mergeCell ref="AL33:AL38"/>
    <mergeCell ref="AM33:AM38"/>
    <mergeCell ref="AN33:AN38"/>
    <mergeCell ref="AO33:AO38"/>
    <mergeCell ref="AP33:AP38"/>
    <mergeCell ref="AE33:AE38"/>
    <mergeCell ref="AF33:AF38"/>
    <mergeCell ref="AG33:AG38"/>
    <mergeCell ref="AH33:AH38"/>
    <mergeCell ref="AI33:AI38"/>
    <mergeCell ref="AJ33:AJ38"/>
    <mergeCell ref="S33:S39"/>
    <mergeCell ref="T33:T39"/>
    <mergeCell ref="AA33:AA38"/>
    <mergeCell ref="AB33:AB38"/>
    <mergeCell ref="AC33:AC38"/>
    <mergeCell ref="AD33:AD38"/>
    <mergeCell ref="M33:M38"/>
    <mergeCell ref="N33:N38"/>
    <mergeCell ref="O33:O38"/>
    <mergeCell ref="P33:P38"/>
    <mergeCell ref="Q33:Q38"/>
    <mergeCell ref="R33:R39"/>
    <mergeCell ref="G33:G39"/>
    <mergeCell ref="H33:H39"/>
    <mergeCell ref="I33:I39"/>
    <mergeCell ref="J33:J39"/>
    <mergeCell ref="K33:K38"/>
    <mergeCell ref="L33:L38"/>
    <mergeCell ref="A33:A39"/>
    <mergeCell ref="B33:B39"/>
    <mergeCell ref="C33:C39"/>
    <mergeCell ref="D33:D39"/>
    <mergeCell ref="E33:E39"/>
    <mergeCell ref="F33:F39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T30:T32"/>
    <mergeCell ref="U30:Z30"/>
    <mergeCell ref="AA30:AX30"/>
    <mergeCell ref="I31:J31"/>
    <mergeCell ref="U31:U32"/>
    <mergeCell ref="V31:V32"/>
    <mergeCell ref="W31:W32"/>
    <mergeCell ref="X31:X32"/>
    <mergeCell ref="Y31:Y32"/>
    <mergeCell ref="Z31:Z32"/>
    <mergeCell ref="N30:N32"/>
    <mergeCell ref="O30:O32"/>
    <mergeCell ref="P30:P32"/>
    <mergeCell ref="Q30:Q32"/>
    <mergeCell ref="R30:R32"/>
    <mergeCell ref="S30:S32"/>
    <mergeCell ref="G30:G32"/>
    <mergeCell ref="H30:H32"/>
    <mergeCell ref="I30:J30"/>
    <mergeCell ref="K30:K32"/>
    <mergeCell ref="L30:L32"/>
    <mergeCell ref="M30:M32"/>
    <mergeCell ref="AW21:AW22"/>
    <mergeCell ref="AX21:AX22"/>
    <mergeCell ref="A28:AX28"/>
    <mergeCell ref="A29:AX29"/>
    <mergeCell ref="A30:A32"/>
    <mergeCell ref="B30:B32"/>
    <mergeCell ref="C30:C32"/>
    <mergeCell ref="D30:D32"/>
    <mergeCell ref="E30:E32"/>
    <mergeCell ref="F30:F32"/>
    <mergeCell ref="AQ21:AQ22"/>
    <mergeCell ref="AR21:AR22"/>
    <mergeCell ref="AS21:AS22"/>
    <mergeCell ref="AT21:AT22"/>
    <mergeCell ref="AU21:AU22"/>
    <mergeCell ref="AV21:AV22"/>
    <mergeCell ref="S21:S25"/>
    <mergeCell ref="T21:T25"/>
    <mergeCell ref="AM21:AM22"/>
    <mergeCell ref="AN21:AN22"/>
    <mergeCell ref="AO21:AO22"/>
    <mergeCell ref="AP21:AP22"/>
    <mergeCell ref="L21:L22"/>
    <mergeCell ref="M21:M22"/>
    <mergeCell ref="N21:N22"/>
    <mergeCell ref="O21:O22"/>
    <mergeCell ref="P21:P22"/>
    <mergeCell ref="Q21:Q22"/>
    <mergeCell ref="AV16:AV18"/>
    <mergeCell ref="AW16:AW18"/>
    <mergeCell ref="AX16:AX18"/>
    <mergeCell ref="E21:E25"/>
    <mergeCell ref="F21:F25"/>
    <mergeCell ref="G21:G25"/>
    <mergeCell ref="H21:H25"/>
    <mergeCell ref="I21:I25"/>
    <mergeCell ref="J21:J25"/>
    <mergeCell ref="K21:K22"/>
    <mergeCell ref="AP16:AP18"/>
    <mergeCell ref="AQ16:AQ18"/>
    <mergeCell ref="AR16:AR18"/>
    <mergeCell ref="AS16:AS18"/>
    <mergeCell ref="AT16:AT18"/>
    <mergeCell ref="AU16:AU18"/>
    <mergeCell ref="Q16:Q18"/>
    <mergeCell ref="S16:S18"/>
    <mergeCell ref="T16:T18"/>
    <mergeCell ref="AM16:AM18"/>
    <mergeCell ref="AN16:AN18"/>
    <mergeCell ref="AO16:AO18"/>
    <mergeCell ref="AW14:AW15"/>
    <mergeCell ref="AX14:AX15"/>
    <mergeCell ref="E16:E18"/>
    <mergeCell ref="F16:F18"/>
    <mergeCell ref="G16:G18"/>
    <mergeCell ref="H16:H18"/>
    <mergeCell ref="I16:I18"/>
    <mergeCell ref="J16:J18"/>
    <mergeCell ref="K16:K18"/>
    <mergeCell ref="L16:L18"/>
    <mergeCell ref="AQ14:AQ15"/>
    <mergeCell ref="AR14:AR15"/>
    <mergeCell ref="AS14:AS15"/>
    <mergeCell ref="AT14:AT15"/>
    <mergeCell ref="AU14:AU15"/>
    <mergeCell ref="AV14:AV15"/>
    <mergeCell ref="AW12:AW13"/>
    <mergeCell ref="AX12:AX13"/>
    <mergeCell ref="K14:K15"/>
    <mergeCell ref="L14:L15"/>
    <mergeCell ref="M14:M15"/>
    <mergeCell ref="N14:N15"/>
    <mergeCell ref="O14:O15"/>
    <mergeCell ref="P14:P15"/>
    <mergeCell ref="Q14:Q15"/>
    <mergeCell ref="AM14:AM15"/>
    <mergeCell ref="AQ12:AQ13"/>
    <mergeCell ref="AR12:AR13"/>
    <mergeCell ref="AS12:AS13"/>
    <mergeCell ref="AT12:AT13"/>
    <mergeCell ref="AU12:AU13"/>
    <mergeCell ref="AV12:AV13"/>
    <mergeCell ref="S12:S15"/>
    <mergeCell ref="T12:T15"/>
    <mergeCell ref="AM12:AM13"/>
    <mergeCell ref="AN12:AN13"/>
    <mergeCell ref="AO12:AO13"/>
    <mergeCell ref="AP12:AP13"/>
    <mergeCell ref="AN14:AN15"/>
    <mergeCell ref="AO14:AO15"/>
    <mergeCell ref="AP14:AP15"/>
    <mergeCell ref="M12:M13"/>
    <mergeCell ref="N12:N13"/>
    <mergeCell ref="O12:O13"/>
    <mergeCell ref="P12:P13"/>
    <mergeCell ref="Q12:Q13"/>
    <mergeCell ref="R12:R27"/>
    <mergeCell ref="M16:M18"/>
    <mergeCell ref="N16:N18"/>
    <mergeCell ref="O16:O18"/>
    <mergeCell ref="P16:P18"/>
    <mergeCell ref="G12:G15"/>
    <mergeCell ref="H12:H15"/>
    <mergeCell ref="I12:I15"/>
    <mergeCell ref="J12:J15"/>
    <mergeCell ref="K12:K13"/>
    <mergeCell ref="L12:L13"/>
    <mergeCell ref="A12:A27"/>
    <mergeCell ref="B12:B27"/>
    <mergeCell ref="C12:C27"/>
    <mergeCell ref="D12:D27"/>
    <mergeCell ref="E12:E15"/>
    <mergeCell ref="F12:F15"/>
    <mergeCell ref="AM10:AN10"/>
    <mergeCell ref="AO10:AP10"/>
    <mergeCell ref="AQ10:AR10"/>
    <mergeCell ref="AS10:AT10"/>
    <mergeCell ref="AU10:AV10"/>
    <mergeCell ref="AW10:AX10"/>
    <mergeCell ref="AA10:AB10"/>
    <mergeCell ref="AC10:AD10"/>
    <mergeCell ref="AE10:AF10"/>
    <mergeCell ref="AG10:AH10"/>
    <mergeCell ref="AI10:AJ10"/>
    <mergeCell ref="AK10:AL10"/>
    <mergeCell ref="T9:T11"/>
    <mergeCell ref="U9:Z9"/>
    <mergeCell ref="AA9:AX9"/>
    <mergeCell ref="I10:J10"/>
    <mergeCell ref="U10:U11"/>
    <mergeCell ref="V10:V11"/>
    <mergeCell ref="W10:W11"/>
    <mergeCell ref="X10:X11"/>
    <mergeCell ref="Y10:Y11"/>
    <mergeCell ref="Z10:Z11"/>
    <mergeCell ref="N9:N11"/>
    <mergeCell ref="O9:O11"/>
    <mergeCell ref="P9:P11"/>
    <mergeCell ref="Q9:Q11"/>
    <mergeCell ref="R9:R11"/>
    <mergeCell ref="S9:S11"/>
    <mergeCell ref="G9:G11"/>
    <mergeCell ref="H9:H11"/>
    <mergeCell ref="I9:J9"/>
    <mergeCell ref="K9:K11"/>
    <mergeCell ref="L9:L11"/>
    <mergeCell ref="M9:M11"/>
    <mergeCell ref="A5:AX5"/>
    <mergeCell ref="A6:AX6"/>
    <mergeCell ref="A7:AX7"/>
    <mergeCell ref="A8:AX8"/>
    <mergeCell ref="A9:A11"/>
    <mergeCell ref="B9:B11"/>
    <mergeCell ref="C9:C11"/>
    <mergeCell ref="D9:D11"/>
    <mergeCell ref="E9:E11"/>
    <mergeCell ref="F9:F11"/>
    <mergeCell ref="A1:B3"/>
    <mergeCell ref="C1:AM3"/>
    <mergeCell ref="AN1:AX1"/>
    <mergeCell ref="AN2:AX2"/>
    <mergeCell ref="AN3:AX3"/>
    <mergeCell ref="A4:Z4"/>
    <mergeCell ref="AA4:AX4"/>
  </mergeCells>
  <dataValidations count="2">
    <dataValidation type="list" allowBlank="1" showInputMessage="1" showErrorMessage="1" sqref="X12:X27 X33:X39 VSR12:VSR120 VIV12:VIV120 UYZ12:UYZ120 UPD12:UPD120 UFH12:UFH120 TVL12:TVL120 TLP12:TLP120 TBT12:TBT120 SRX12:SRX120 SIB12:SIB120 RYF12:RYF120 ROJ12:ROJ120 REN12:REN120 QUR12:QUR120 QKV12:QKV120 QAZ12:QAZ120 PRD12:PRD120 PHH12:PHH120 OXL12:OXL120 ONP12:ONP120 ODT12:ODT120 NTX12:NTX120 NKB12:NKB120 NAF12:NAF120 MQJ12:MQJ120 MGN12:MGN120 LWR12:LWR120 LMV12:LMV120 LCZ12:LCZ120 KTD12:KTD120 KJH12:KJH120 JZL12:JZL120 JPP12:JPP120 JFT12:JFT120 IVX12:IVX120 IMB12:IMB120 ICF12:ICF120 HSJ12:HSJ120 HIN12:HIN120 GYR12:GYR120 GOV12:GOV120 GEZ12:GEZ120 FVD12:FVD120 FLH12:FLH120 FBL12:FBL120 ERP12:ERP120 EHT12:EHT120 DXX12:DXX120 DOB12:DOB120 DEF12:DEF120 CUJ12:CUJ120 CKN12:CKN120 CAR12:CAR120 BQV12:BQV120 BGZ12:BGZ120 AXD12:AXD120 ANH12:ANH120 ADL12:ADL120 TP12:TP120 JT12:JT120 WWF12:WWF120 WMJ12:WMJ120 WCN12:WCN120" xr:uid="{C989FD63-8284-4090-9E49-384DC6139E28}">
      <formula1>FINVERSION</formula1>
    </dataValidation>
    <dataValidation type="list" allowBlank="1" showInputMessage="1" showErrorMessage="1" sqref="X75:X80 X86:X90 X45:X69 X96:X120" xr:uid="{EECAC035-AFB1-4BA7-90DE-3352E7133CDF}">
      <formula1>FTE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Jenny Villada Restrepo</dc:creator>
  <cp:lastModifiedBy>Luz Jenny Villada Restrepo</cp:lastModifiedBy>
  <dcterms:created xsi:type="dcterms:W3CDTF">2024-10-11T21:24:01Z</dcterms:created>
  <dcterms:modified xsi:type="dcterms:W3CDTF">2024-10-11T22:40:33Z</dcterms:modified>
</cp:coreProperties>
</file>