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bookViews>
    <workbookView xWindow="0" yWindow="0" windowWidth="22005" windowHeight="7665" firstSheet="2" activeTab="6"/>
  </bookViews>
  <sheets>
    <sheet name="2016-2017" sheetId="5" state="hidden" r:id="rId1"/>
    <sheet name="Hoja1" sheetId="1" state="hidden" r:id="rId2"/>
    <sheet name="Niveles deseCS" sheetId="4" r:id="rId3"/>
    <sheet name="Niveles deseCS (2)" sheetId="12" state="hidden" r:id="rId4"/>
    <sheet name="Hoja3" sheetId="13" state="hidden" r:id="rId5"/>
    <sheet name="Competencia" sheetId="8" state="hidden" r:id="rId6"/>
    <sheet name="CS2Planeación" sheetId="2" r:id="rId7"/>
    <sheet name="2018cs" sheetId="11" state="hidden" r:id="rId8"/>
    <sheet name="CS3Planeación" sheetId="14" r:id="rId9"/>
    <sheet name="CS4Planeación" sheetId="16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2" l="1"/>
  <c r="A32" i="2"/>
  <c r="A31" i="2"/>
  <c r="A30" i="2"/>
  <c r="D21" i="2" l="1"/>
  <c r="A32" i="16"/>
  <c r="A29" i="16"/>
  <c r="A26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1" i="16"/>
  <c r="D11" i="16"/>
  <c r="C11" i="16"/>
  <c r="B11" i="16"/>
  <c r="E10" i="16"/>
  <c r="D10" i="16"/>
  <c r="C10" i="16"/>
  <c r="B10" i="16"/>
  <c r="E9" i="16"/>
  <c r="D9" i="16"/>
  <c r="C9" i="16"/>
  <c r="B9" i="16"/>
  <c r="A32" i="14"/>
  <c r="A29" i="14"/>
  <c r="A26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21" i="2"/>
  <c r="E20" i="2"/>
  <c r="E19" i="2"/>
  <c r="E18" i="2"/>
  <c r="E17" i="2"/>
  <c r="E16" i="2"/>
  <c r="A27" i="2" l="1"/>
  <c r="A24" i="2"/>
  <c r="E9" i="2" l="1"/>
  <c r="D9" i="2"/>
  <c r="C9" i="2"/>
  <c r="B9" i="2"/>
  <c r="D17" i="2" l="1"/>
  <c r="D16" i="2"/>
  <c r="D20" i="2"/>
  <c r="D19" i="2"/>
  <c r="D18" i="2"/>
  <c r="C17" i="2"/>
  <c r="C16" i="2"/>
  <c r="C21" i="2"/>
  <c r="C20" i="2"/>
  <c r="C19" i="2"/>
  <c r="C18" i="2"/>
  <c r="E8" i="2"/>
  <c r="D8" i="2"/>
  <c r="C8" i="2"/>
  <c r="B8" i="2"/>
  <c r="E7" i="2"/>
  <c r="D7" i="2"/>
  <c r="C7" i="2"/>
  <c r="B7" i="2"/>
</calcChain>
</file>

<file path=xl/comments1.xml><?xml version="1.0" encoding="utf-8"?>
<comments xmlns="http://schemas.openxmlformats.org/spreadsheetml/2006/main">
  <authors>
    <author/>
  </authors>
  <commentList>
    <comment ref="J4" authorId="0" shapeId="0">
      <text>
        <r>
          <rPr>
            <sz val="10"/>
            <rFont val="Arial"/>
            <family val="2"/>
          </rPr>
          <t xml:space="preserve">Identifica y entiende los contenidos locales que conforman un texto. </t>
        </r>
      </text>
    </comment>
    <comment ref="K4" authorId="0" shapeId="0">
      <text>
        <r>
          <rPr>
            <sz val="10"/>
            <rFont val="Arial"/>
            <family val="2"/>
          </rPr>
          <t>Comprende cómo se articulan las partes de un texto para darle un sentido global.</t>
        </r>
      </text>
    </comment>
    <comment ref="L4" authorId="0" shapeId="0">
      <text>
        <r>
          <rPr>
            <sz val="10"/>
            <rFont val="Arial"/>
            <family val="2"/>
          </rPr>
          <t>Reflexiona a partir de un texto y evalúa su contenido.</t>
        </r>
      </text>
    </comment>
    <comment ref="V4" authorId="0" shapeId="0">
      <text>
        <r>
          <rPr>
            <sz val="10"/>
            <rFont val="Arial"/>
            <family val="2"/>
          </rPr>
          <t xml:space="preserve">Comprende y transforma la información cuantitativa y esquemática presentada en distintos formatos </t>
        </r>
      </text>
    </comment>
    <comment ref="W4" authorId="0" shapeId="0">
      <text>
        <r>
          <rPr>
            <sz val="10"/>
            <rFont val="Arial"/>
            <family val="2"/>
          </rPr>
          <t>Valida procedimientos y  estrategias matemáticas utilizadas para dar solución a problemas.</t>
        </r>
      </text>
    </comment>
    <comment ref="X4" authorId="0" shapeId="0">
      <text>
        <r>
          <rPr>
            <sz val="10"/>
            <rFont val="Arial"/>
            <family val="2"/>
          </rPr>
          <t>Frente a un problema que involucre información cuantitativa, plantea e implementa estrategias que lleven a soluciones adecuadas.</t>
        </r>
      </text>
    </comment>
    <comment ref="AH4" authorId="0" shapeId="0">
      <text>
        <r>
          <rPr>
            <sz val="10"/>
            <rFont val="Arial"/>
            <family val="2"/>
          </rPr>
          <t>Contextualiza y evalúa usos de fuentes y argumentos.</t>
        </r>
      </text>
    </comment>
    <comment ref="AI4" authorId="0" shapeId="0">
      <text>
        <r>
          <rPr>
            <sz val="10"/>
            <rFont val="Arial"/>
            <family val="2"/>
          </rPr>
          <t>Comprende perspectivas de distintos actores y grupos sociales.</t>
        </r>
      </text>
    </comment>
    <comment ref="AJ4" authorId="0" shapeId="0">
      <text>
        <r>
          <rPr>
            <sz val="10"/>
            <rFont val="Arial"/>
            <family val="2"/>
          </rPr>
          <t>Evalúa usos sociales de las ciencias sociales.</t>
        </r>
      </text>
    </comment>
    <comment ref="AK4" authorId="0" shapeId="0">
      <text>
        <r>
          <rPr>
            <sz val="10"/>
            <rFont val="Arial"/>
            <family val="2"/>
          </rPr>
          <t>Comprende que los problemas y sus soluciones involucran distintas dimensiones y reconoce relaciones entre estas.</t>
        </r>
      </text>
    </comment>
    <comment ref="AL4" authorId="0" shapeId="0">
      <text>
        <r>
          <rPr>
            <sz val="10"/>
            <rFont val="Arial"/>
            <family val="2"/>
          </rPr>
          <t>Comprende modelos conceptuales, sus características y contextos de aplicación.</t>
        </r>
      </text>
    </comment>
    <comment ref="AM4" authorId="0" shapeId="0">
      <text>
        <r>
          <rPr>
            <sz val="10"/>
            <rFont val="Arial"/>
            <family val="2"/>
          </rPr>
          <t>Comprende dimensiones espaciales y temporales de eventos, problemáticas y prácticas sociales.</t>
        </r>
      </text>
    </comment>
    <comment ref="AW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vivos</t>
        </r>
      </text>
    </comment>
    <comment ref="AX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vivos</t>
        </r>
      </text>
    </comment>
    <comment ref="AY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vivos</t>
        </r>
      </text>
    </comment>
    <comment ref="AZ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vivos</t>
        </r>
      </text>
    </comment>
    <comment ref="BA4" authorId="0" shapeId="0">
      <text>
        <r>
          <rPr>
            <sz val="10"/>
            <rFont val="Arial"/>
            <family val="2"/>
          </rPr>
          <t>Observar y relacionar patrones en los datos para evaluar las predicciones. - Procesos vivos</t>
        </r>
      </text>
    </comment>
    <comment ref="BB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vivos</t>
        </r>
      </text>
    </comment>
    <comment ref="BC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vivos</t>
        </r>
      </text>
    </comment>
    <comment ref="BD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vivos</t>
        </r>
      </text>
    </comment>
    <comment ref="BE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químicos</t>
        </r>
      </text>
    </comment>
    <comment ref="BF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químicos</t>
        </r>
      </text>
    </comment>
    <comment ref="BG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químicos</t>
        </r>
      </text>
    </comment>
    <comment ref="BH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químicos</t>
        </r>
      </text>
    </comment>
    <comment ref="BI4" authorId="0" shapeId="0">
      <text>
        <r>
          <rPr>
            <sz val="10"/>
            <rFont val="Arial"/>
            <family val="2"/>
          </rPr>
          <t>Observar y relacionar patrones en los datos para evaluar las predicciones. - Procesos químicos</t>
        </r>
      </text>
    </comment>
    <comment ref="BJ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químicos</t>
        </r>
      </text>
    </comment>
    <comment ref="BK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químicos</t>
        </r>
      </text>
    </comment>
    <comment ref="BL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químicos</t>
        </r>
      </text>
    </comment>
    <comment ref="BM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físicos</t>
        </r>
      </text>
    </comment>
    <comment ref="BN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físicos</t>
        </r>
      </text>
    </comment>
    <comment ref="BO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físicos</t>
        </r>
      </text>
    </comment>
    <comment ref="BP4" authorId="0" shapeId="0">
      <text>
        <r>
          <rPr>
            <sz val="10"/>
            <rFont val="Arial"/>
            <family val="2"/>
          </rPr>
          <t>Observar y relacionar patrones en los datos para evaluar las predicciones. - Procesos físicos</t>
        </r>
      </text>
    </comment>
    <comment ref="BQ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físicos</t>
        </r>
      </text>
    </comment>
    <comment ref="BR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físicos</t>
        </r>
      </text>
    </comment>
    <comment ref="BS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físicos</t>
        </r>
      </text>
    </comment>
    <comment ref="BT4" authorId="0" shapeId="0">
      <text>
        <r>
          <rPr>
            <sz val="10"/>
            <rFont val="Arial"/>
            <family val="2"/>
          </rPr>
          <t>Analizar  el potencial del uso de recursos  naturales  o artefactos  y sus efectos sobre el entorno y la salud , así como las posibilidades de desarrollo para las comunidades. - CTS</t>
        </r>
      </text>
    </comment>
    <comment ref="CN4" authorId="0" shapeId="0">
      <text>
        <r>
          <rPr>
            <sz val="10"/>
            <rFont val="Arial"/>
            <family val="2"/>
          </rPr>
          <t xml:space="preserve">Identifica y entiende los contenidos locales que conforman un texto. </t>
        </r>
      </text>
    </comment>
    <comment ref="CO4" authorId="0" shapeId="0">
      <text>
        <r>
          <rPr>
            <sz val="10"/>
            <rFont val="Arial"/>
            <family val="2"/>
          </rPr>
          <t>Comprende cómo se articulan las partes de un texto para darle un sentido global.</t>
        </r>
      </text>
    </comment>
    <comment ref="CP4" authorId="0" shapeId="0">
      <text>
        <r>
          <rPr>
            <sz val="10"/>
            <rFont val="Arial"/>
            <family val="2"/>
          </rPr>
          <t>Reflexiona a partir de un texto y evalúa su contenido.</t>
        </r>
      </text>
    </comment>
    <comment ref="CZ4" authorId="0" shapeId="0">
      <text>
        <r>
          <rPr>
            <sz val="10"/>
            <rFont val="Arial"/>
            <family val="2"/>
          </rPr>
          <t>Valida procedimientos y  estrategias matemáticas utilizadas para dar solución a problemas.</t>
        </r>
      </text>
    </comment>
    <comment ref="DA4" authorId="0" shapeId="0">
      <text>
        <r>
          <rPr>
            <sz val="10"/>
            <rFont val="Arial"/>
            <family val="2"/>
          </rPr>
          <t>Frente a un problema que involucre información cuantitativa, plantea e implementa estrategias que lleven a soluciones adecuadas.</t>
        </r>
      </text>
    </comment>
    <comment ref="DB4" authorId="0" shapeId="0">
      <text>
        <r>
          <rPr>
            <sz val="10"/>
            <rFont val="Arial"/>
            <family val="2"/>
          </rPr>
          <t xml:space="preserve">Comprende y transforma la información cuantitativa y esquemática presentada en distintos formatos </t>
        </r>
      </text>
    </comment>
    <comment ref="DL4" authorId="0" shapeId="0">
      <text>
        <r>
          <rPr>
            <sz val="10"/>
            <rFont val="Arial"/>
            <family val="2"/>
          </rPr>
          <t>Contextualiza y evalúa usos de fuentes y argumentos.</t>
        </r>
      </text>
    </comment>
    <comment ref="DM4" authorId="0" shapeId="0">
      <text>
        <r>
          <rPr>
            <sz val="10"/>
            <rFont val="Arial"/>
            <family val="2"/>
          </rPr>
          <t>Comprende perspectivas de distintos actores y grupos sociales.</t>
        </r>
      </text>
    </comment>
    <comment ref="DN4" authorId="0" shapeId="0">
      <text>
        <r>
          <rPr>
            <sz val="10"/>
            <rFont val="Arial"/>
            <family val="2"/>
          </rPr>
          <t>Evalúa usos sociales de las ciencias sociales.</t>
        </r>
      </text>
    </comment>
    <comment ref="DO4" authorId="0" shapeId="0">
      <text>
        <r>
          <rPr>
            <sz val="10"/>
            <rFont val="Arial"/>
            <family val="2"/>
          </rPr>
          <t>Comprende que los problemas y sus soluciones involucran distintas dimensiones y reconoce relaciones entre estas.</t>
        </r>
      </text>
    </comment>
    <comment ref="DP4" authorId="0" shapeId="0">
      <text>
        <r>
          <rPr>
            <sz val="10"/>
            <rFont val="Arial"/>
            <family val="2"/>
          </rPr>
          <t>Comprende modelos conceptuales, sus características y contextos de aplicación.</t>
        </r>
      </text>
    </comment>
    <comment ref="DQ4" authorId="0" shapeId="0">
      <text>
        <r>
          <rPr>
            <sz val="10"/>
            <rFont val="Arial"/>
            <family val="2"/>
          </rPr>
          <t>Comprende dimensiones espaciales y temporales de eventos, problemáticas y prácticas sociales.</t>
        </r>
      </text>
    </comment>
    <comment ref="EA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vivos</t>
        </r>
      </text>
    </comment>
    <comment ref="EB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vivos</t>
        </r>
      </text>
    </comment>
    <comment ref="EC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vivos</t>
        </r>
      </text>
    </comment>
    <comment ref="ED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vivos</t>
        </r>
      </text>
    </comment>
    <comment ref="EE4" authorId="0" shapeId="0">
      <text>
        <r>
          <rPr>
            <sz val="10"/>
            <rFont val="Arial"/>
            <family val="2"/>
          </rPr>
          <t>Observar y relacionar patrones en los datos para evaluar las predicciones. - Procesos vivos</t>
        </r>
      </text>
    </comment>
    <comment ref="EF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vivos</t>
        </r>
      </text>
    </comment>
    <comment ref="EG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vivos</t>
        </r>
      </text>
    </comment>
    <comment ref="EH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químicos</t>
        </r>
      </text>
    </comment>
    <comment ref="EI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químicos</t>
        </r>
      </text>
    </comment>
    <comment ref="EJ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químicos</t>
        </r>
      </text>
    </comment>
    <comment ref="EK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químicos</t>
        </r>
      </text>
    </comment>
    <comment ref="EL4" authorId="0" shapeId="0">
      <text>
        <r>
          <rPr>
            <sz val="10"/>
            <rFont val="Arial"/>
            <family val="2"/>
          </rPr>
          <t>Observar y relacionar patrones en los datos para evaluar las predicciones. - Procesos químicos</t>
        </r>
      </text>
    </comment>
    <comment ref="EM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químicos</t>
        </r>
      </text>
    </comment>
    <comment ref="EN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químicos</t>
        </r>
      </text>
    </comment>
    <comment ref="EO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químicos</t>
        </r>
      </text>
    </comment>
    <comment ref="EP4" authorId="0" shapeId="0">
      <text>
        <r>
          <rPr>
            <sz val="10"/>
            <rFont val="Arial"/>
            <family val="2"/>
          </rPr>
          <t>Modelar fenómenos de la naturaleza basado en el análisis de variables, la relación entre dos o más conceptos del conocimiento científico y de la evidencia derivada de investigaciones científicas. - Procesos físicos</t>
        </r>
      </text>
    </comment>
    <comment ref="EQ4" authorId="0" shapeId="0">
      <text>
        <r>
          <rPr>
            <sz val="10"/>
            <rFont val="Arial"/>
            <family val="2"/>
          </rPr>
          <t>Explicar cómo ocurren algunos fenómenos de la naturaleza basado en observaciones, en patrones y  en conceptos propios del conocimiento científico. - Procesos físicos</t>
        </r>
      </text>
    </comment>
    <comment ref="ER4" authorId="0" shapeId="0">
      <text>
        <r>
          <rPr>
            <sz val="10"/>
            <rFont val="Arial"/>
            <family val="2"/>
          </rPr>
          <t>Comprender que a partir de la investigación científica se construyen explicaciones sobre el mundo natural. - Procesos físicos</t>
        </r>
      </text>
    </comment>
    <comment ref="ES4" authorId="0" shapeId="0">
      <text>
        <r>
          <rPr>
            <sz val="10"/>
            <rFont val="Arial"/>
            <family val="2"/>
          </rPr>
          <t>Derivar conclusiones para algunos fenómenos de la naturaleza basándose en conocimientos científicos y en la evidencia de su propia investigación y de la de otros. - Procesos físicos</t>
        </r>
      </text>
    </comment>
    <comment ref="ET4" authorId="0" shapeId="0">
      <text>
        <r>
          <rPr>
            <sz val="10"/>
            <rFont val="Arial"/>
            <family val="2"/>
          </rPr>
          <t>Observar y relacionar patrones en los datos para evaluar las predicciones. - Procesos físicos</t>
        </r>
      </text>
    </comment>
    <comment ref="EU4" authorId="0" shapeId="0">
      <text>
        <r>
          <rPr>
            <sz val="10"/>
            <rFont val="Arial"/>
            <family val="2"/>
          </rPr>
          <t>Utilizar algunas habilidades de pensamiento y de procedimiento para  evaluar predicciones - Procesos físicos</t>
        </r>
      </text>
    </comment>
    <comment ref="EV4" authorId="0" shapeId="0">
      <text>
        <r>
          <rPr>
            <sz val="10"/>
            <rFont val="Arial"/>
            <family val="2"/>
          </rPr>
          <t>Asociar fenómenos naturales con conceptos propios del conocimiento científico. - Procesos físicos</t>
        </r>
      </text>
    </comment>
    <comment ref="EW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Procesos físicos</t>
        </r>
      </text>
    </comment>
    <comment ref="EX4" authorId="0" shapeId="0">
      <text>
        <r>
          <rPr>
            <sz val="10"/>
            <rFont val="Arial"/>
            <family val="2"/>
          </rPr>
          <t>Analizar  el potencial del uso de recursos  naturales  o artefactos  y sus efectos sobre el entorno y la salud , así como las posibilidades de desarrollo para las comunidades. - CTS</t>
        </r>
      </text>
    </comment>
    <comment ref="EY4" authorId="0" shapeId="0">
      <text>
        <r>
          <rPr>
            <sz val="10"/>
            <rFont val="Arial"/>
            <family val="2"/>
          </rPr>
          <t>Identificar las características  de algunos fenómenos de la naturaleza basado en el análisis de información  y  conceptos propios del conocimiento científico. - CTS</t>
        </r>
      </text>
    </comment>
  </commentList>
</comments>
</file>

<file path=xl/comments2.xml><?xml version="1.0" encoding="utf-8"?>
<comments xmlns="http://schemas.openxmlformats.org/spreadsheetml/2006/main">
  <authors>
    <author>Ronald Gersan Gomez Rodriguez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</rPr>
          <t>Secretaria de Educación:</t>
        </r>
        <r>
          <rPr>
            <sz val="9"/>
            <color indexed="81"/>
            <rFont val="Tahoma"/>
            <family val="2"/>
          </rPr>
          <t xml:space="preserve"> Inicie la busqueda aquí. 
En este punto va encontrar todos los descritores de acuerdo al resultados institucionales,  seleccionar un aprendizaje, automaticamente se carga la competencia, el aprendizaje y la evidencia.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0"/>
            <rFont val="Arial"/>
            <family val="2"/>
          </rPr>
          <t>Comprende modelos conceptuales, sus características y contextos de aplicación.</t>
        </r>
      </text>
    </comment>
    <comment ref="K2" authorId="0" shapeId="0">
      <text>
        <r>
          <rPr>
            <sz val="10"/>
            <rFont val="Arial"/>
            <family val="2"/>
          </rPr>
          <t>Comprende dimensiones espaciales y temporales de eventos, problemáticas y prácticas sociales.</t>
        </r>
      </text>
    </comment>
    <comment ref="L2" authorId="0" shapeId="0">
      <text>
        <r>
          <rPr>
            <sz val="10"/>
            <rFont val="Arial"/>
            <family val="2"/>
          </rPr>
          <t>Contextualiza y evalúa usos de fuentes y argumentos.</t>
        </r>
      </text>
    </comment>
    <comment ref="M2" authorId="0" shapeId="0">
      <text>
        <r>
          <rPr>
            <sz val="10"/>
            <rFont val="Arial"/>
            <family val="2"/>
          </rPr>
          <t>Comprende perspectivas de distintos actores y grupos sociales.</t>
        </r>
      </text>
    </comment>
    <comment ref="N2" authorId="0" shapeId="0">
      <text>
        <r>
          <rPr>
            <sz val="10"/>
            <rFont val="Arial"/>
            <family val="2"/>
          </rPr>
          <t>Evalúa usos sociales de las ciencias sociales.</t>
        </r>
      </text>
    </comment>
    <comment ref="O2" authorId="0" shapeId="0">
      <text>
        <r>
          <rPr>
            <sz val="10"/>
            <rFont val="Arial"/>
            <family val="2"/>
          </rPr>
          <t>Comprende que los problemas y sus soluciones involucran distintas dimensiones y reconoce relaciones entre estas.</t>
        </r>
      </text>
    </comment>
  </commentList>
</comments>
</file>

<file path=xl/comments4.xml><?xml version="1.0" encoding="utf-8"?>
<comments xmlns="http://schemas.openxmlformats.org/spreadsheetml/2006/main">
  <authors>
    <author>Ronald Gersan Gomez Rodriguez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Secretaria de Educación:</t>
        </r>
        <r>
          <rPr>
            <sz val="9"/>
            <color indexed="81"/>
            <rFont val="Tahoma"/>
            <family val="2"/>
          </rPr>
          <t xml:space="preserve"> Inicie la busqueda aquí. 
En este punto va encontrar todos los descritores de acuerdo al resultados institucionales,  seleccionar un aprendizaje, automaticamente se carga la competencia, el aprendizaje y la evidencia. </t>
        </r>
      </text>
    </comment>
  </commentList>
</comments>
</file>

<file path=xl/comments5.xml><?xml version="1.0" encoding="utf-8"?>
<comments xmlns="http://schemas.openxmlformats.org/spreadsheetml/2006/main">
  <authors>
    <author>Ronald Gersan Gomez Rodriguez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Secretaria de Educación:</t>
        </r>
        <r>
          <rPr>
            <sz val="9"/>
            <color indexed="81"/>
            <rFont val="Tahoma"/>
            <family val="2"/>
          </rPr>
          <t xml:space="preserve"> Inicie la busqueda aquí. 
En este punto va encontrar todos los descritores de acuerdo al resultados institucionales,  seleccionar un aprendizaje, automaticamente se carga la competencia, el aprendizaje y la evidencia. </t>
        </r>
      </text>
    </comment>
  </commentList>
</comments>
</file>

<file path=xl/sharedStrings.xml><?xml version="1.0" encoding="utf-8"?>
<sst xmlns="http://schemas.openxmlformats.org/spreadsheetml/2006/main" count="1198" uniqueCount="243">
  <si>
    <t>INSTITUCION EDUCATIVA JOHN F. KENNEDY</t>
  </si>
  <si>
    <t>INSTITUCION EDUCATIVA FELIPE DE RESTREPO</t>
  </si>
  <si>
    <t>COLEGIO EL ROSARIO</t>
  </si>
  <si>
    <t>COLEGIO PAULA MONTAL</t>
  </si>
  <si>
    <t>INSTITUCION EDUCATIVA MARCELIANA SALDARRIAGA</t>
  </si>
  <si>
    <t>I.E. MARIA JOSEFA ESCOBAR</t>
  </si>
  <si>
    <t>INSTITUCION EDUCATIVA SIMON BOLIVAR</t>
  </si>
  <si>
    <t>INSTITUCION EDUCATIVA CONCEJO MUNICIPAL DE ITAGUI</t>
  </si>
  <si>
    <t>COLEGIO ALEMAN</t>
  </si>
  <si>
    <t>I.E. LUIS CARLOS GALAN</t>
  </si>
  <si>
    <t>INSTITUCION EDUCATIVA AVELINO SALDARRIAGA</t>
  </si>
  <si>
    <t>INSTITUCION EDUCATIVA CELESTIN FREINET</t>
  </si>
  <si>
    <t>INSTITUCION EDUCATIVA CARLOS ENRIQUE CORTES</t>
  </si>
  <si>
    <t>I.E. LOS GOMEZ</t>
  </si>
  <si>
    <t>INSTITUCION EDUCATIVA ANTONIO JOSE DE SUCRE</t>
  </si>
  <si>
    <t>INSTITUCION EDUCATIVA ISOLDA ECHAVARRIA</t>
  </si>
  <si>
    <t>INSTITUCION EDUCATIVA SAN JOSE</t>
  </si>
  <si>
    <t>INSTITUCION EDUCATIVA COLEGIO EL CARPINELO</t>
  </si>
  <si>
    <t>INSTITUCION EDUCATIVA PEDRO ESTRADA</t>
  </si>
  <si>
    <t>INSTITUCION MARIA REINA</t>
  </si>
  <si>
    <t>INSTITUTO CRISTO REY</t>
  </si>
  <si>
    <t>INSTITUCION EDUCATIVA ENRIQUE VELEZ ESCOBAR</t>
  </si>
  <si>
    <t>INSTITUCIÓN EDUCATIVA ORESTE SINDICI</t>
  </si>
  <si>
    <t>COLEGIO LA INMACULADA</t>
  </si>
  <si>
    <t>I.E. JUAN NEPOMUCENO CADAVID</t>
  </si>
  <si>
    <t>INSTITUCION EDUCATIVA DIEGO ECHAVARRIA MISAS</t>
  </si>
  <si>
    <t>INSTITUCION EDUCATIVA LOMA LINDA</t>
  </si>
  <si>
    <t>INSTITUCION EDUCATIVA MARIA JESUS MEJIA</t>
  </si>
  <si>
    <t>INSTITUCION EDUCATIVA ESTEBAN OCHOA</t>
  </si>
  <si>
    <t>I.E. CIUDAD ITAGUI</t>
  </si>
  <si>
    <t>INSTITUCION EDUCATIVA EL ROSARIO</t>
  </si>
  <si>
    <t>INSTITUCION EDUCATVA SAN JOSE MANYANET</t>
  </si>
  <si>
    <t>I.E. BENEDIKTA ZUR NIEDEN</t>
  </si>
  <si>
    <t>IE ANDRES BELLO</t>
  </si>
  <si>
    <t>INSTITUCIÓN EDUCATIVA PEQUEÑA MARIA</t>
  </si>
  <si>
    <t>INST EDUC FE Y ALEGRIA LUIS AMIGO</t>
  </si>
  <si>
    <t>INST EDUC JOSE EUSEBIO CARO</t>
  </si>
  <si>
    <t xml:space="preserve">Grado: </t>
  </si>
  <si>
    <t xml:space="preserve">Nivel de desempeño en el que están mis estudiantes: </t>
  </si>
  <si>
    <t>Nivel de desempeño al que quiero llevar mis estudiantes:</t>
  </si>
  <si>
    <t xml:space="preserve">Descriptor de nivel de desempeño al que debo generar la actividad: </t>
  </si>
  <si>
    <t xml:space="preserve">Tiempo para ejecutar la actividad: </t>
  </si>
  <si>
    <t>Etapa</t>
  </si>
  <si>
    <t>Acciones</t>
  </si>
  <si>
    <t>tiempo</t>
  </si>
  <si>
    <t>Recursos</t>
  </si>
  <si>
    <t>Describa cada una de las acciones que llevará a cabo al iniciar su actividad.</t>
  </si>
  <si>
    <t>En esta etapa recuerde que debe permitir que sus estudiantes se acerquen a los saberes necesarios para el desarrollo de la habilidad y genere escenarios reales en los que deban usarlos.</t>
  </si>
  <si>
    <t>Verifique que sus estudiantes han desarrollado la habilidad y que logran usar la habilidad en escenarios diferentes a los ya abordados.</t>
  </si>
  <si>
    <t>Inicio
(Motivación e identificación de presaberes)</t>
  </si>
  <si>
    <t>Desarrollo
(estructuración de conceptos, procedimientos y/ argumentos necesarios para desarrollar la habilidad)</t>
  </si>
  <si>
    <t xml:space="preserve">Cierre
(evaluación y transferencia de saberes)
</t>
  </si>
  <si>
    <t>Descriptor</t>
  </si>
  <si>
    <t xml:space="preserve">SI </t>
  </si>
  <si>
    <t>NO</t>
  </si>
  <si>
    <t>Nivel de desempeño 2</t>
  </si>
  <si>
    <t>Nivel de desempeño 3</t>
  </si>
  <si>
    <t>Nivel de desempeño 4</t>
  </si>
  <si>
    <t>Establecimiento Educativo</t>
  </si>
  <si>
    <t>11°</t>
  </si>
  <si>
    <t>Aprendizaje</t>
  </si>
  <si>
    <t>Evidencia</t>
  </si>
  <si>
    <t>Institución Educativa</t>
  </si>
  <si>
    <t>Lectura Critica</t>
  </si>
  <si>
    <t>Matemáticas</t>
  </si>
  <si>
    <t>Sociales y competencias ciudadanas</t>
  </si>
  <si>
    <t>Ciencias naturales</t>
  </si>
  <si>
    <t>Inglés</t>
  </si>
  <si>
    <t>Nivel de desempeño</t>
  </si>
  <si>
    <t>Establecimientos educativos</t>
  </si>
  <si>
    <t>Promedio</t>
  </si>
  <si>
    <t>Comparación PLC</t>
  </si>
  <si>
    <t>Desviación</t>
  </si>
  <si>
    <t>Comparación DLC</t>
  </si>
  <si>
    <t>Porcentaje de estudiantes por niveles de desempeño</t>
  </si>
  <si>
    <t>Porcentaje promedio de estudiantes que responde incorrectamente a los aprendizajes</t>
  </si>
  <si>
    <t>Comparación PMAT</t>
  </si>
  <si>
    <t>Comparación DMAT</t>
  </si>
  <si>
    <t>Comparación PSYC</t>
  </si>
  <si>
    <t>Comparación DSYC</t>
  </si>
  <si>
    <t>Comparación PCN</t>
  </si>
  <si>
    <t>Comparación DCN</t>
  </si>
  <si>
    <t>Comparación PING</t>
  </si>
  <si>
    <t>Comparación DING</t>
  </si>
  <si>
    <t>2014-2</t>
  </si>
  <si>
    <t>2015-2</t>
  </si>
  <si>
    <t/>
  </si>
  <si>
    <t>1</t>
  </si>
  <si>
    <t>2</t>
  </si>
  <si>
    <t>3</t>
  </si>
  <si>
    <t>4</t>
  </si>
  <si>
    <t>Aprendizaje 1</t>
  </si>
  <si>
    <t>Aprendizaje 2</t>
  </si>
  <si>
    <t>Aprendizaje 3</t>
  </si>
  <si>
    <t>Aprendizaje 4</t>
  </si>
  <si>
    <t>Aprendizaje 5</t>
  </si>
  <si>
    <t>Aprendizaje 6</t>
  </si>
  <si>
    <t>Aprendizaje 7</t>
  </si>
  <si>
    <t>Aprendizaje 8</t>
  </si>
  <si>
    <t>Aprendizaje 9</t>
  </si>
  <si>
    <t>Aprendizaje 10</t>
  </si>
  <si>
    <t>Aprendizaje 11</t>
  </si>
  <si>
    <t>Aprendizaje 12</t>
  </si>
  <si>
    <t>Aprendizaje 13</t>
  </si>
  <si>
    <t>Aprendizaje 14</t>
  </si>
  <si>
    <t>Aprendizaje 15</t>
  </si>
  <si>
    <t>Aprendizaje 16</t>
  </si>
  <si>
    <t>Aprendizaje 17</t>
  </si>
  <si>
    <t>Aprendizaje 18</t>
  </si>
  <si>
    <t>Aprendizaje 19</t>
  </si>
  <si>
    <t>Aprendizaje 20</t>
  </si>
  <si>
    <t>Aprendizaje 21</t>
  </si>
  <si>
    <t>Aprendizaje 22</t>
  </si>
  <si>
    <t>Aprendizaje 23</t>
  </si>
  <si>
    <t>Aprendizaje 24</t>
  </si>
  <si>
    <t>A-</t>
  </si>
  <si>
    <t>A1</t>
  </si>
  <si>
    <t>A2</t>
  </si>
  <si>
    <t>B1</t>
  </si>
  <si>
    <t>B+</t>
  </si>
  <si>
    <t>Aprendizaje 25</t>
  </si>
  <si>
    <t>Similar</t>
  </si>
  <si>
    <t>JOHN F. KENNEDY</t>
  </si>
  <si>
    <t>FELIPE DE RESTREPO</t>
  </si>
  <si>
    <t>Menor</t>
  </si>
  <si>
    <t>PAULA MONTAL</t>
  </si>
  <si>
    <t>MARCELIANA SALDARRIAGA</t>
  </si>
  <si>
    <t>MARIA JOSEFA ESCOBAR</t>
  </si>
  <si>
    <t>SIMON BOLIVAR</t>
  </si>
  <si>
    <t>CONCEJO MUNICIPAL</t>
  </si>
  <si>
    <t>Mayor</t>
  </si>
  <si>
    <t>ALEMAN</t>
  </si>
  <si>
    <t>LUIS CARLOS GALAN</t>
  </si>
  <si>
    <t>AVELINO SALDARRIAGA</t>
  </si>
  <si>
    <t>CARLOS E. CORTES</t>
  </si>
  <si>
    <t>LOS GOMEZ</t>
  </si>
  <si>
    <t>ANTONIO J DE SUCRE</t>
  </si>
  <si>
    <t>ISOLDA ECHAVARRIA</t>
  </si>
  <si>
    <t>SAN JOSE</t>
  </si>
  <si>
    <t>CARPINELO</t>
  </si>
  <si>
    <t>PEDRO ESTRADA</t>
  </si>
  <si>
    <t>MARIA REINA</t>
  </si>
  <si>
    <t>CRISTO REY</t>
  </si>
  <si>
    <t>ENRIQUE VELEZ</t>
  </si>
  <si>
    <t>ORESTES SINDICCI</t>
  </si>
  <si>
    <t>LA INMACULADA</t>
  </si>
  <si>
    <t>JUAN N. CADAVID</t>
  </si>
  <si>
    <t>DIEGO ECHAVARRIA MISAS</t>
  </si>
  <si>
    <t>LOMA LINDA</t>
  </si>
  <si>
    <t>MARIA JESUS MEJIA</t>
  </si>
  <si>
    <t>ESTEBAN OCHOA</t>
  </si>
  <si>
    <t>CIUDAD ITAGUI</t>
  </si>
  <si>
    <t>EL ROSARIO</t>
  </si>
  <si>
    <t>BENEDIKTA ZUR NIEDEN</t>
  </si>
  <si>
    <t>Nivel/Año</t>
  </si>
  <si>
    <t>Rango</t>
  </si>
  <si>
    <t>Competencia</t>
  </si>
  <si>
    <t>Contextualiza y evalúa usos de fuentes y argumentos.</t>
  </si>
  <si>
    <t>Comprende perspectivas de distintos actores y grupos sociales.</t>
  </si>
  <si>
    <t>Evalúa usos sociales de las ciencias sociales.</t>
  </si>
  <si>
    <t>Comprende que los problemas y sus soluciones involucran distintas dimensiones y reconoce relaciones entre estas.</t>
  </si>
  <si>
    <t>Comprende modelos conceptuales, sus características y contextos de aplicación.</t>
  </si>
  <si>
    <t>Comprende dimensiones espaciales y temporales de eventos, problemáticas y prácticas sociales.</t>
  </si>
  <si>
    <t>1. PENSAMIENTO SOCIAL</t>
  </si>
  <si>
    <t>2. INTERPRETACIÓN Y ANÁLISIS DE PERSPECTIVAS</t>
  </si>
  <si>
    <t>3. PENSAMIENTO SOCIAL Y SISTÉMICO</t>
  </si>
  <si>
    <t>Porcentaje promedio de respuestas incorrectas en cada aprendizaje evaluado en ciencias sociales y ciudadanas.</t>
  </si>
  <si>
    <t xml:space="preserve">1. Identifica derechos ciudadanos y deberes del Estado establecidos en la Constitución Política de Colombia. </t>
  </si>
  <si>
    <t>2. Relaciona la conducta de una persona con su forma de ver la vida.</t>
  </si>
  <si>
    <t>3. Reconoce los efectos de una solución y las dimensiones que privilegia.</t>
  </si>
  <si>
    <t>4. Identifica contextos o procesos en los que se inscribe una fuente o evento</t>
  </si>
  <si>
    <t>1. Reconoce intenciones y prejuicios, así como argumentos similares o diferentes dados en un contexto o una situación específica.</t>
  </si>
  <si>
    <t>3. Identifica y compara opiniones e intereses de diferentes actores involucrados en una situación problemática y establece relaciones entre esas posturas y posibles soluciones.</t>
  </si>
  <si>
    <t>4. Reconoce algunos conceptos básicos de las ciencias sociales.</t>
  </si>
  <si>
    <t>5. Identifica supuestos y usos de algunos modelos conceptuales.</t>
  </si>
  <si>
    <t>6. Relaciona contextos históricos y/o geográficos con fuentes, situaciones y prácticas sociales.</t>
  </si>
  <si>
    <t>7. Valora la información contenida en una fuente y reconoce sus alcances.</t>
  </si>
  <si>
    <t>1. Conoce los procedimientos de reforma a la Constitución Política de Colombia, los mecanismos de participación ciudadana y las funciones de los organismos de control.</t>
  </si>
  <si>
    <t>2. Compara enunciados o argumentos, así como intereses y posiciones de actores en contextos en los que se discuten situaciones problemáticas o sus alternativas de solución.</t>
  </si>
  <si>
    <t>3. Relaciona propuestas de solución a un problema con su contexto de implementación, o con sus posibles impactos en ciertas dimensiones (económicas, políticas, culturales, ambientales, etc.).</t>
  </si>
  <si>
    <t>4. Entiende problemáticas, eventos o procesos sociales a partir del uso de conceptos básicos de las ciencias sociales, o a partir de contextos históricos y/o geográficos.</t>
  </si>
  <si>
    <t>5. Analiza fuentes (primarias y secundarias) para valorar inferencias o identificar intenciones, características de los actores involucrados y contextos en los que se ubican dichas fuentes.</t>
  </si>
  <si>
    <t>6. Establece relaciones entre modelos conceptuales y fuentes que los abordan o decisiones sociales que los aplican.</t>
  </si>
  <si>
    <t>(0 - 40)</t>
  </si>
  <si>
    <t>(41 - 55)</t>
  </si>
  <si>
    <t>(56 - 70)</t>
  </si>
  <si>
    <t>(71 - 100)</t>
  </si>
  <si>
    <t>Periodo</t>
  </si>
  <si>
    <t>2. Identifica dimensiones (económicas, políticas, culturales, ambientales, etc.) involucradas en situaciones, problemáticas o propuestas de solución.</t>
  </si>
  <si>
    <t>Plan de Estudio</t>
  </si>
  <si>
    <t>3. PENSAMIENTO REFLEXIVO Y SISTÉMICO</t>
  </si>
  <si>
    <t>1.1 Comprende modelos conceptuales, sus características y contextos de aplicación.</t>
  </si>
  <si>
    <t>1.2 Comprende dimensiones espaciales y temporales de eventos, problemáticas y prácticas sociales.</t>
  </si>
  <si>
    <t>Evidencias</t>
  </si>
  <si>
    <t xml:space="preserve">1.1.1 Identifica y usa conceptos sociales básicos (económicos, políticos, culturales y geográficos). </t>
  </si>
  <si>
    <t>1.1.2. Conoce el modelo de Estado Social de Derecho y su aplicación en Colombia.</t>
  </si>
  <si>
    <t>1.1.3. Conoce la organización del Estado: Conoce las funciones y alcances de las ramas del poder y de los organismos de control.</t>
  </si>
  <si>
    <t xml:space="preserve">1.1.4. Conoce los mecanismos que los ciudadanos tienen a su disposición para participar activamente en la democracia y para garantizar el respeto de sus derechos. </t>
  </si>
  <si>
    <t>1.2.1. Localiza en el tiempo y en el espacio eventos históricos y prácticas sociales.</t>
  </si>
  <si>
    <t>1.2.2. Analiza dimensiones históricas de eventos y problemáticas.</t>
  </si>
  <si>
    <t>1.2.3. Relaciona problemáticas o prácticas sociales con características del espacio geográfico.</t>
  </si>
  <si>
    <t>2.2 Comprende perspectivas de distintos actores y grupos sociales.</t>
  </si>
  <si>
    <t>2.1 Contextualiza y evalúa usos de fuentes y argumentos.</t>
  </si>
  <si>
    <t>3.1 Evalúa usos sociales de las ciencias sociales.</t>
  </si>
  <si>
    <t>3.2 Comprende que los problemas y sus soluciones involucran distintas imensiones y reconoce relaciones entre estas.</t>
  </si>
  <si>
    <t>_</t>
  </si>
  <si>
    <t xml:space="preserve">2.1.1 Inscribe una fuente primaria dada en un contexto económico, político o cultural. </t>
  </si>
  <si>
    <t xml:space="preserve">2.1.2. Evalúa posibilidades y limitaciones del uso de una fuente para apoyar argumentos o explicaciones </t>
  </si>
  <si>
    <t>2.1.3. Devela prejuicios e intenciones en enunciados o argumentos.</t>
  </si>
  <si>
    <t>2.2.1. Reconoce y compara perspectivas de actores y grupos sociales.</t>
  </si>
  <si>
    <t>2.2.2 Reconoce que las cosmovisiones, ideologías y roles sociales,  influyen en diferentes argumentos, posiciones  y conductas.</t>
  </si>
  <si>
    <t>2.2.3. Establece relaciones entre las perspectivas de los individuos en una situación conflictiva y las propuestas de solución.</t>
  </si>
  <si>
    <t>3.1.1 Analiza modelos conceptuales y sus usos en decisiones sociales.</t>
  </si>
  <si>
    <t>3.2.1. Establece relaciones que hay entre dimensiones presentes en   una situación problemática.</t>
  </si>
  <si>
    <t>3.2.2. Analiza los efectos en distintas dimensiones que tendría una posible intervención.</t>
  </si>
  <si>
    <t>50</t>
  </si>
  <si>
    <t>11</t>
  </si>
  <si>
    <t>51</t>
  </si>
  <si>
    <t>12</t>
  </si>
  <si>
    <t>56</t>
  </si>
  <si>
    <t>61</t>
  </si>
  <si>
    <t>54</t>
  </si>
  <si>
    <t>47</t>
  </si>
  <si>
    <t>48</t>
  </si>
  <si>
    <t>10</t>
  </si>
  <si>
    <t xml:space="preserve">COLEGIO ALEMAN                                              </t>
  </si>
  <si>
    <t>68</t>
  </si>
  <si>
    <t>8</t>
  </si>
  <si>
    <t>49</t>
  </si>
  <si>
    <t>58</t>
  </si>
  <si>
    <t>46</t>
  </si>
  <si>
    <t>9</t>
  </si>
  <si>
    <t>57</t>
  </si>
  <si>
    <t>53</t>
  </si>
  <si>
    <t>62</t>
  </si>
  <si>
    <t>52</t>
  </si>
  <si>
    <t>45</t>
  </si>
  <si>
    <t>COLEGIO JHON DEWEY</t>
  </si>
  <si>
    <t>44</t>
  </si>
  <si>
    <t>Atonio</t>
  </si>
  <si>
    <t>Concejo</t>
  </si>
  <si>
    <t>San Jose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</si>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</sst>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color indexed="54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2"/>
      <color rgb="FF222222"/>
      <name val="Arial Narrow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222222"/>
      <name val="Arial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0" fillId="5" borderId="2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0" borderId="0" xfId="1"/>
    <xf numFmtId="0" fontId="11" fillId="0" borderId="2" xfId="2" applyFont="1" applyBorder="1" applyAlignment="1">
      <alignment horizontal="center" vertical="center"/>
    </xf>
    <xf numFmtId="0" fontId="13" fillId="3" borderId="0" xfId="2" applyFont="1" applyFill="1" applyAlignment="1">
      <alignment vertical="center" wrapText="1"/>
    </xf>
    <xf numFmtId="0" fontId="2" fillId="10" borderId="8" xfId="2" applyFont="1" applyFill="1" applyBorder="1" applyAlignment="1">
      <alignment horizontal="center" vertical="center" wrapText="1"/>
    </xf>
    <xf numFmtId="0" fontId="2" fillId="10" borderId="9" xfId="2" applyFont="1" applyFill="1" applyBorder="1" applyAlignment="1">
      <alignment horizontal="center" vertical="center" wrapText="1"/>
    </xf>
    <xf numFmtId="0" fontId="2" fillId="10" borderId="10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2" fillId="10" borderId="7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vertical="center"/>
    </xf>
    <xf numFmtId="0" fontId="2" fillId="10" borderId="14" xfId="2" applyFont="1" applyFill="1" applyBorder="1" applyAlignment="1">
      <alignment horizontal="center" vertical="center" wrapText="1"/>
    </xf>
    <xf numFmtId="0" fontId="2" fillId="10" borderId="15" xfId="2" applyFont="1" applyFill="1" applyBorder="1" applyAlignment="1">
      <alignment horizontal="center" vertical="center" wrapText="1"/>
    </xf>
    <xf numFmtId="0" fontId="2" fillId="1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vertical="center"/>
    </xf>
    <xf numFmtId="0" fontId="14" fillId="11" borderId="13" xfId="1" applyFont="1" applyFill="1" applyBorder="1" applyAlignment="1">
      <alignment horizontal="center" vertical="center" wrapText="1"/>
    </xf>
    <xf numFmtId="0" fontId="15" fillId="12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13" borderId="2" xfId="2" applyFont="1" applyFill="1" applyBorder="1" applyAlignment="1">
      <alignment horizontal="center" vertical="center" wrapText="1"/>
    </xf>
    <xf numFmtId="0" fontId="15" fillId="14" borderId="2" xfId="2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right"/>
    </xf>
    <xf numFmtId="0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6" fillId="0" borderId="2" xfId="2" applyFont="1" applyBorder="1" applyAlignment="1">
      <alignment horizontal="left"/>
    </xf>
    <xf numFmtId="1" fontId="1" fillId="0" borderId="0" xfId="1" applyNumberFormat="1"/>
    <xf numFmtId="0" fontId="6" fillId="0" borderId="0" xfId="3" applyAlignment="1">
      <alignment horizontal="left"/>
    </xf>
    <xf numFmtId="0" fontId="1" fillId="0" borderId="0" xfId="2"/>
    <xf numFmtId="0" fontId="1" fillId="3" borderId="0" xfId="2" applyFill="1" applyBorder="1"/>
    <xf numFmtId="0" fontId="1" fillId="2" borderId="0" xfId="1" applyFill="1"/>
    <xf numFmtId="0" fontId="1" fillId="15" borderId="0" xfId="1" applyFill="1"/>
    <xf numFmtId="9" fontId="19" fillId="16" borderId="2" xfId="4" applyFont="1" applyFill="1" applyBorder="1" applyAlignment="1">
      <alignment horizontal="center"/>
    </xf>
    <xf numFmtId="9" fontId="19" fillId="2" borderId="2" xfId="4" applyFont="1" applyFill="1" applyBorder="1" applyAlignment="1">
      <alignment horizontal="center"/>
    </xf>
    <xf numFmtId="9" fontId="18" fillId="15" borderId="2" xfId="4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1" fontId="9" fillId="16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15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10" fillId="6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/>
    </xf>
    <xf numFmtId="9" fontId="18" fillId="7" borderId="7" xfId="4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24" fillId="17" borderId="2" xfId="0" applyFont="1" applyFill="1" applyBorder="1" applyAlignment="1">
      <alignment horizontal="justify" vertical="center" wrapText="1"/>
    </xf>
    <xf numFmtId="0" fontId="25" fillId="17" borderId="2" xfId="0" applyFont="1" applyFill="1" applyBorder="1" applyAlignment="1">
      <alignment horizontal="justify" wrapText="1"/>
    </xf>
    <xf numFmtId="0" fontId="24" fillId="17" borderId="7" xfId="0" applyFont="1" applyFill="1" applyBorder="1" applyAlignment="1">
      <alignment horizontal="justify" vertical="center" wrapText="1"/>
    </xf>
    <xf numFmtId="0" fontId="0" fillId="0" borderId="22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wrapText="1"/>
    </xf>
    <xf numFmtId="0" fontId="0" fillId="0" borderId="21" xfId="0" applyBorder="1"/>
    <xf numFmtId="0" fontId="8" fillId="4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0" fillId="2" borderId="0" xfId="0" applyFill="1"/>
    <xf numFmtId="0" fontId="4" fillId="3" borderId="22" xfId="0" applyFont="1" applyFill="1" applyBorder="1" applyAlignment="1">
      <alignment wrapText="1"/>
    </xf>
    <xf numFmtId="0" fontId="0" fillId="0" borderId="22" xfId="0" applyBorder="1" applyAlignment="1">
      <alignment horizontal="left"/>
    </xf>
    <xf numFmtId="0" fontId="26" fillId="3" borderId="2" xfId="0" applyFont="1" applyFill="1" applyBorder="1" applyAlignment="1">
      <alignment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4" fillId="11" borderId="13" xfId="1" applyFont="1" applyFill="1" applyBorder="1" applyAlignment="1">
      <alignment horizontal="center" vertical="center" wrapText="1"/>
    </xf>
    <xf numFmtId="0" fontId="1" fillId="0" borderId="0" xfId="1"/>
    <xf numFmtId="0" fontId="12" fillId="9" borderId="5" xfId="2" applyFont="1" applyFill="1" applyBorder="1" applyAlignment="1">
      <alignment horizontal="center" vertical="center" wrapText="1"/>
    </xf>
    <xf numFmtId="0" fontId="12" fillId="9" borderId="6" xfId="2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 wrapText="1"/>
    </xf>
    <xf numFmtId="0" fontId="2" fillId="10" borderId="8" xfId="2" applyFont="1" applyFill="1" applyBorder="1" applyAlignment="1">
      <alignment horizontal="center" vertical="center" wrapText="1"/>
    </xf>
    <xf numFmtId="0" fontId="2" fillId="10" borderId="9" xfId="2" applyFont="1" applyFill="1" applyBorder="1" applyAlignment="1">
      <alignment horizontal="center" vertical="center" wrapText="1"/>
    </xf>
    <xf numFmtId="0" fontId="2" fillId="10" borderId="10" xfId="2" applyFont="1" applyFill="1" applyBorder="1" applyAlignment="1">
      <alignment horizontal="center" vertical="center" wrapText="1"/>
    </xf>
    <xf numFmtId="0" fontId="2" fillId="10" borderId="14" xfId="2" applyFont="1" applyFill="1" applyBorder="1" applyAlignment="1">
      <alignment horizontal="center" vertical="center" wrapText="1"/>
    </xf>
    <xf numFmtId="0" fontId="2" fillId="10" borderId="15" xfId="2" applyFont="1" applyFill="1" applyBorder="1" applyAlignment="1">
      <alignment horizontal="center" vertical="center" wrapText="1"/>
    </xf>
    <xf numFmtId="0" fontId="2" fillId="10" borderId="16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2" fillId="10" borderId="7" xfId="2" applyFont="1" applyFill="1" applyBorder="1" applyAlignment="1">
      <alignment horizontal="center" vertical="center" wrapText="1"/>
    </xf>
    <xf numFmtId="0" fontId="14" fillId="11" borderId="12" xfId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22" fillId="6" borderId="2" xfId="0" applyFont="1" applyFill="1" applyBorder="1" applyAlignment="1">
      <alignment horizont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21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 wrapText="1"/>
    </xf>
    <xf numFmtId="0" fontId="14" fillId="11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14" fillId="11" borderId="1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0" xfId="0" applyFill="1" applyBorder="1"/>
    <xf numFmtId="0" fontId="10" fillId="6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8" borderId="22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</cellXfs>
  <cellStyles count="5">
    <cellStyle name="Normal" xfId="0" builtinId="0"/>
    <cellStyle name="Normal 11" xfId="1"/>
    <cellStyle name="Normal 2" xfId="3"/>
    <cellStyle name="Normal 5" xfId="2"/>
    <cellStyle name="Porcentaje 3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35</xdr:row>
      <xdr:rowOff>104776</xdr:rowOff>
    </xdr:from>
    <xdr:to>
      <xdr:col>5</xdr:col>
      <xdr:colOff>514350</xdr:colOff>
      <xdr:row>35</xdr:row>
      <xdr:rowOff>419100</xdr:rowOff>
    </xdr:to>
    <xdr:sp macro="" textlink="">
      <xdr:nvSpPr>
        <xdr:cNvPr id="2" name="Flecha izquierda 1"/>
        <xdr:cNvSpPr/>
      </xdr:nvSpPr>
      <xdr:spPr>
        <a:xfrm>
          <a:off x="8905876" y="3495676"/>
          <a:ext cx="400049" cy="314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34</xdr:row>
      <xdr:rowOff>104776</xdr:rowOff>
    </xdr:from>
    <xdr:to>
      <xdr:col>5</xdr:col>
      <xdr:colOff>514350</xdr:colOff>
      <xdr:row>34</xdr:row>
      <xdr:rowOff>419100</xdr:rowOff>
    </xdr:to>
    <xdr:sp macro="" textlink="">
      <xdr:nvSpPr>
        <xdr:cNvPr id="2" name="Flecha izquierda 1"/>
        <xdr:cNvSpPr/>
      </xdr:nvSpPr>
      <xdr:spPr>
        <a:xfrm>
          <a:off x="8905876" y="8229601"/>
          <a:ext cx="400049" cy="29527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34</xdr:row>
      <xdr:rowOff>104776</xdr:rowOff>
    </xdr:from>
    <xdr:to>
      <xdr:col>5</xdr:col>
      <xdr:colOff>514350</xdr:colOff>
      <xdr:row>34</xdr:row>
      <xdr:rowOff>419100</xdr:rowOff>
    </xdr:to>
    <xdr:sp macro="" textlink="">
      <xdr:nvSpPr>
        <xdr:cNvPr id="2" name="Flecha izquierda 1"/>
        <xdr:cNvSpPr/>
      </xdr:nvSpPr>
      <xdr:spPr>
        <a:xfrm>
          <a:off x="8905876" y="8229601"/>
          <a:ext cx="400049" cy="29527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71"/>
  <sheetViews>
    <sheetView topLeftCell="A4" zoomScale="70" zoomScaleNormal="70" workbookViewId="0">
      <selection activeCell="L24" sqref="L24"/>
    </sheetView>
  </sheetViews>
  <sheetFormatPr baseColWidth="10" defaultColWidth="9.140625" defaultRowHeight="12.75" x14ac:dyDescent="0.2"/>
  <cols>
    <col min="1" max="1" width="67.42578125" style="17" bestFit="1" customWidth="1"/>
    <col min="2" max="2" width="12" style="17" customWidth="1"/>
    <col min="3" max="3" width="20.7109375" style="17" customWidth="1"/>
    <col min="4" max="4" width="13.140625" style="17" customWidth="1"/>
    <col min="5" max="5" width="20.7109375" style="17" customWidth="1"/>
    <col min="6" max="6" width="5.28515625" style="17" customWidth="1"/>
    <col min="7" max="7" width="10.7109375" style="17" customWidth="1"/>
    <col min="8" max="9" width="5.85546875" style="17" customWidth="1"/>
    <col min="10" max="10" width="15.28515625" style="17" customWidth="1"/>
    <col min="11" max="12" width="15.5703125" style="17" customWidth="1"/>
    <col min="13" max="13" width="67.42578125" style="17" customWidth="1"/>
    <col min="14" max="14" width="12" style="17" customWidth="1"/>
    <col min="15" max="15" width="23" style="17" customWidth="1"/>
    <col min="16" max="16" width="13.140625" style="17" customWidth="1"/>
    <col min="17" max="17" width="23" style="17" customWidth="1"/>
    <col min="18" max="18" width="5.28515625" style="17" customWidth="1"/>
    <col min="19" max="21" width="5.85546875" style="17" customWidth="1"/>
    <col min="22" max="22" width="35.7109375" style="17" customWidth="1"/>
    <col min="23" max="24" width="15.5703125" style="17" customWidth="1"/>
    <col min="25" max="25" width="67.42578125" style="17" customWidth="1"/>
    <col min="26" max="26" width="12" style="17" customWidth="1"/>
    <col min="27" max="27" width="22.42578125" style="17" customWidth="1"/>
    <col min="28" max="28" width="13.140625" style="17" customWidth="1"/>
    <col min="29" max="29" width="22.42578125" style="17" customWidth="1"/>
    <col min="30" max="31" width="7.42578125" style="17" customWidth="1"/>
    <col min="32" max="33" width="5.85546875" style="17" customWidth="1"/>
    <col min="34" max="34" width="15.28515625" style="17" customWidth="1"/>
    <col min="35" max="39" width="15.5703125" style="17" customWidth="1"/>
    <col min="40" max="40" width="67.42578125" style="17" customWidth="1"/>
    <col min="41" max="41" width="12" style="17" customWidth="1"/>
    <col min="42" max="42" width="21.140625" style="17" customWidth="1"/>
    <col min="43" max="43" width="13.140625" style="17" customWidth="1"/>
    <col min="44" max="44" width="21.140625" style="17" customWidth="1"/>
    <col min="45" max="45" width="5.28515625" style="17" customWidth="1"/>
    <col min="46" max="48" width="5.85546875" style="17" customWidth="1"/>
    <col min="49" max="49" width="15.28515625" style="17" customWidth="1"/>
    <col min="50" max="57" width="15.5703125" style="17" customWidth="1"/>
    <col min="58" max="58" width="16.42578125" style="17" customWidth="1"/>
    <col min="59" max="59" width="16" style="17" customWidth="1"/>
    <col min="60" max="67" width="16.42578125" style="17" customWidth="1"/>
    <col min="68" max="68" width="17.140625" style="17" customWidth="1"/>
    <col min="69" max="69" width="16.42578125" style="17" customWidth="1"/>
    <col min="70" max="72" width="17.140625" style="17" customWidth="1"/>
    <col min="73" max="73" width="67.42578125" style="17" customWidth="1"/>
    <col min="74" max="74" width="12" style="17" customWidth="1"/>
    <col min="75" max="75" width="21.7109375" style="17" customWidth="1"/>
    <col min="76" max="76" width="13.140625" style="17" customWidth="1"/>
    <col min="77" max="77" width="21.7109375" style="17" customWidth="1"/>
    <col min="78" max="82" width="5.85546875" style="17" customWidth="1"/>
    <col min="83" max="83" width="67.42578125" style="17" customWidth="1"/>
    <col min="84" max="84" width="12" style="17" customWidth="1"/>
    <col min="85" max="85" width="20.7109375" style="17" customWidth="1"/>
    <col min="86" max="86" width="13.140625" style="17" customWidth="1"/>
    <col min="87" max="87" width="20.7109375" style="17" customWidth="1"/>
    <col min="88" max="88" width="12.140625" style="17" customWidth="1"/>
    <col min="89" max="91" width="5.85546875" style="17" customWidth="1"/>
    <col min="92" max="92" width="32.5703125" style="17" customWidth="1"/>
    <col min="93" max="94" width="15.5703125" style="17" customWidth="1"/>
    <col min="95" max="95" width="67.42578125" style="17" customWidth="1"/>
    <col min="96" max="96" width="12" style="17" customWidth="1"/>
    <col min="97" max="97" width="23" style="17" customWidth="1"/>
    <col min="98" max="98" width="13.140625" style="17" customWidth="1"/>
    <col min="99" max="99" width="23" style="17" customWidth="1"/>
    <col min="100" max="100" width="6.42578125" style="17" customWidth="1"/>
    <col min="101" max="103" width="5.85546875" style="17" customWidth="1"/>
    <col min="104" max="104" width="15.28515625" style="17" customWidth="1"/>
    <col min="105" max="106" width="15.5703125" style="17" customWidth="1"/>
    <col min="107" max="107" width="67.42578125" style="17" customWidth="1"/>
    <col min="108" max="108" width="12" style="17" customWidth="1"/>
    <col min="109" max="109" width="22.42578125" style="17" customWidth="1"/>
    <col min="110" max="110" width="13.140625" style="17" customWidth="1"/>
    <col min="111" max="111" width="22.42578125" style="17" customWidth="1"/>
    <col min="112" max="115" width="5.85546875" style="17" customWidth="1"/>
    <col min="116" max="116" width="15.28515625" style="17" customWidth="1"/>
    <col min="117" max="121" width="15.5703125" style="17" customWidth="1"/>
    <col min="122" max="122" width="67.42578125" style="17" customWidth="1"/>
    <col min="123" max="123" width="12" style="17" customWidth="1"/>
    <col min="124" max="124" width="21.140625" style="17" customWidth="1"/>
    <col min="125" max="125" width="13.140625" style="17" customWidth="1"/>
    <col min="126" max="126" width="21.140625" style="17" customWidth="1"/>
    <col min="127" max="130" width="5.85546875" style="17" customWidth="1"/>
    <col min="131" max="131" width="15.28515625" style="17" customWidth="1"/>
    <col min="132" max="139" width="15.5703125" style="17" customWidth="1"/>
    <col min="140" max="140" width="16.42578125" style="17" customWidth="1"/>
    <col min="141" max="141" width="16" style="17" customWidth="1"/>
    <col min="142" max="149" width="16.42578125" style="17" customWidth="1"/>
    <col min="150" max="150" width="17.140625" style="17" customWidth="1"/>
    <col min="151" max="151" width="16.42578125" style="17" customWidth="1"/>
    <col min="152" max="155" width="17.140625" style="17" customWidth="1"/>
    <col min="156" max="156" width="67.42578125" style="17" customWidth="1"/>
    <col min="157" max="157" width="12" style="17" customWidth="1"/>
    <col min="158" max="158" width="21.7109375" style="17" customWidth="1"/>
    <col min="159" max="159" width="13.140625" style="17" customWidth="1"/>
    <col min="160" max="160" width="21.7109375" style="17" customWidth="1"/>
    <col min="161" max="164" width="5.85546875" style="17" customWidth="1"/>
    <col min="165" max="165" width="12.7109375" style="17" customWidth="1"/>
    <col min="166" max="166" width="24.42578125" style="43" customWidth="1"/>
    <col min="167" max="168" width="9.85546875" style="17" customWidth="1"/>
    <col min="169" max="187" width="9.140625" style="17" customWidth="1"/>
    <col min="188" max="188" width="24.42578125" style="43" bestFit="1" customWidth="1"/>
    <col min="189" max="189" width="14.7109375" style="17" customWidth="1"/>
    <col min="190" max="16384" width="9.140625" style="17"/>
  </cols>
  <sheetData>
    <row r="1" spans="1:209" ht="90" customHeight="1" x14ac:dyDescent="0.2">
      <c r="FJ1" s="18" t="s">
        <v>62</v>
      </c>
      <c r="FK1" s="95" t="s">
        <v>63</v>
      </c>
      <c r="FL1" s="96"/>
      <c r="FM1" s="96"/>
      <c r="FN1" s="97"/>
      <c r="FO1" s="95" t="s">
        <v>64</v>
      </c>
      <c r="FP1" s="96"/>
      <c r="FQ1" s="96"/>
      <c r="FR1" s="97"/>
      <c r="FS1" s="95" t="s">
        <v>65</v>
      </c>
      <c r="FT1" s="96"/>
      <c r="FU1" s="96"/>
      <c r="FV1" s="97"/>
      <c r="FW1" s="95" t="s">
        <v>66</v>
      </c>
      <c r="FX1" s="96"/>
      <c r="FY1" s="96"/>
      <c r="FZ1" s="97"/>
      <c r="GA1" s="95" t="s">
        <v>67</v>
      </c>
      <c r="GB1" s="96"/>
      <c r="GC1" s="96"/>
      <c r="GD1" s="96"/>
      <c r="GE1" s="97"/>
      <c r="GF1" s="19"/>
      <c r="GG1" s="95" t="s">
        <v>63</v>
      </c>
      <c r="GH1" s="96"/>
      <c r="GI1" s="96"/>
      <c r="GJ1" s="97"/>
      <c r="GK1" s="95" t="s">
        <v>64</v>
      </c>
      <c r="GL1" s="96"/>
      <c r="GM1" s="96"/>
      <c r="GN1" s="97"/>
      <c r="GO1" s="95" t="s">
        <v>65</v>
      </c>
      <c r="GP1" s="96"/>
      <c r="GQ1" s="96"/>
      <c r="GR1" s="97"/>
      <c r="GS1" s="95" t="s">
        <v>66</v>
      </c>
      <c r="GT1" s="96"/>
      <c r="GU1" s="96"/>
      <c r="GV1" s="97"/>
      <c r="GW1" s="95" t="s">
        <v>67</v>
      </c>
      <c r="GX1" s="96"/>
      <c r="GY1" s="96"/>
      <c r="GZ1" s="96"/>
      <c r="HA1" s="97"/>
    </row>
    <row r="2" spans="1:209" ht="38.25" x14ac:dyDescent="0.2">
      <c r="FJ2" s="18"/>
      <c r="FK2" s="20" t="s">
        <v>68</v>
      </c>
      <c r="FL2" s="21"/>
      <c r="FM2" s="21"/>
      <c r="FN2" s="22"/>
      <c r="FO2" s="20" t="s">
        <v>68</v>
      </c>
      <c r="FP2" s="21"/>
      <c r="FQ2" s="21"/>
      <c r="FR2" s="22"/>
      <c r="FS2" s="20" t="s">
        <v>68</v>
      </c>
      <c r="FT2" s="21"/>
      <c r="FU2" s="21"/>
      <c r="FV2" s="22"/>
      <c r="FW2" s="20" t="s">
        <v>68</v>
      </c>
      <c r="FX2" s="21"/>
      <c r="FY2" s="21"/>
      <c r="FZ2" s="22"/>
      <c r="GA2" s="23" t="s">
        <v>68</v>
      </c>
      <c r="GB2" s="24"/>
      <c r="GC2" s="24"/>
      <c r="GD2" s="24"/>
      <c r="GE2" s="25"/>
      <c r="GF2" s="26" t="s">
        <v>62</v>
      </c>
      <c r="GG2" s="98" t="s">
        <v>68</v>
      </c>
      <c r="GH2" s="99"/>
      <c r="GI2" s="99"/>
      <c r="GJ2" s="100"/>
      <c r="GK2" s="98" t="s">
        <v>68</v>
      </c>
      <c r="GL2" s="99"/>
      <c r="GM2" s="99"/>
      <c r="GN2" s="100"/>
      <c r="GO2" s="98" t="s">
        <v>68</v>
      </c>
      <c r="GP2" s="99"/>
      <c r="GQ2" s="99"/>
      <c r="GR2" s="100"/>
      <c r="GS2" s="98" t="s">
        <v>68</v>
      </c>
      <c r="GT2" s="99"/>
      <c r="GU2" s="99"/>
      <c r="GV2" s="100"/>
      <c r="GW2" s="104" t="s">
        <v>68</v>
      </c>
      <c r="GX2" s="105"/>
      <c r="GY2" s="105"/>
      <c r="GZ2" s="105"/>
      <c r="HA2" s="106"/>
    </row>
    <row r="3" spans="1:209" ht="46.5" customHeight="1" x14ac:dyDescent="0.2">
      <c r="A3" s="107" t="s">
        <v>69</v>
      </c>
      <c r="B3" s="107" t="s">
        <v>70</v>
      </c>
      <c r="C3" s="107" t="s">
        <v>71</v>
      </c>
      <c r="D3" s="107" t="s">
        <v>72</v>
      </c>
      <c r="E3" s="107" t="s">
        <v>73</v>
      </c>
      <c r="F3" s="93" t="s">
        <v>74</v>
      </c>
      <c r="G3" s="94"/>
      <c r="H3" s="94"/>
      <c r="I3" s="94"/>
      <c r="J3" s="93" t="s">
        <v>75</v>
      </c>
      <c r="K3" s="94"/>
      <c r="L3" s="94"/>
      <c r="M3" s="107" t="s">
        <v>69</v>
      </c>
      <c r="N3" s="107" t="s">
        <v>70</v>
      </c>
      <c r="O3" s="107" t="s">
        <v>76</v>
      </c>
      <c r="P3" s="107" t="s">
        <v>72</v>
      </c>
      <c r="Q3" s="107" t="s">
        <v>77</v>
      </c>
      <c r="R3" s="93" t="s">
        <v>74</v>
      </c>
      <c r="S3" s="94"/>
      <c r="T3" s="94"/>
      <c r="U3" s="94"/>
      <c r="V3" s="93" t="s">
        <v>75</v>
      </c>
      <c r="W3" s="94"/>
      <c r="X3" s="94"/>
      <c r="Y3" s="107" t="s">
        <v>69</v>
      </c>
      <c r="Z3" s="107" t="s">
        <v>70</v>
      </c>
      <c r="AA3" s="107" t="s">
        <v>78</v>
      </c>
      <c r="AB3" s="107" t="s">
        <v>72</v>
      </c>
      <c r="AC3" s="107" t="s">
        <v>79</v>
      </c>
      <c r="AD3" s="93" t="s">
        <v>74</v>
      </c>
      <c r="AE3" s="94"/>
      <c r="AF3" s="94"/>
      <c r="AG3" s="94"/>
      <c r="AH3" s="93" t="s">
        <v>75</v>
      </c>
      <c r="AI3" s="94"/>
      <c r="AJ3" s="94"/>
      <c r="AK3" s="94"/>
      <c r="AL3" s="94"/>
      <c r="AM3" s="94"/>
      <c r="AN3" s="107" t="s">
        <v>69</v>
      </c>
      <c r="AO3" s="107" t="s">
        <v>70</v>
      </c>
      <c r="AP3" s="107" t="s">
        <v>80</v>
      </c>
      <c r="AQ3" s="107" t="s">
        <v>72</v>
      </c>
      <c r="AR3" s="107" t="s">
        <v>81</v>
      </c>
      <c r="AS3" s="93" t="s">
        <v>74</v>
      </c>
      <c r="AT3" s="94"/>
      <c r="AU3" s="94"/>
      <c r="AV3" s="94"/>
      <c r="AW3" s="93" t="s">
        <v>75</v>
      </c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107" t="s">
        <v>69</v>
      </c>
      <c r="BV3" s="107" t="s">
        <v>70</v>
      </c>
      <c r="BW3" s="107" t="s">
        <v>82</v>
      </c>
      <c r="BX3" s="107" t="s">
        <v>72</v>
      </c>
      <c r="BY3" s="107" t="s">
        <v>83</v>
      </c>
      <c r="BZ3" s="93" t="s">
        <v>74</v>
      </c>
      <c r="CA3" s="94"/>
      <c r="CB3" s="94"/>
      <c r="CC3" s="94"/>
      <c r="CD3" s="94"/>
      <c r="CE3" s="107" t="s">
        <v>69</v>
      </c>
      <c r="CF3" s="107" t="s">
        <v>70</v>
      </c>
      <c r="CG3" s="107" t="s">
        <v>71</v>
      </c>
      <c r="CH3" s="107" t="s">
        <v>72</v>
      </c>
      <c r="CI3" s="107" t="s">
        <v>73</v>
      </c>
      <c r="CJ3" s="93" t="s">
        <v>74</v>
      </c>
      <c r="CK3" s="94"/>
      <c r="CL3" s="94"/>
      <c r="CM3" s="94"/>
      <c r="CN3" s="93" t="s">
        <v>75</v>
      </c>
      <c r="CO3" s="94"/>
      <c r="CP3" s="94"/>
      <c r="CQ3" s="107" t="s">
        <v>69</v>
      </c>
      <c r="CR3" s="107" t="s">
        <v>70</v>
      </c>
      <c r="CS3" s="107" t="s">
        <v>76</v>
      </c>
      <c r="CT3" s="107" t="s">
        <v>72</v>
      </c>
      <c r="CU3" s="107" t="s">
        <v>77</v>
      </c>
      <c r="CV3" s="93" t="s">
        <v>74</v>
      </c>
      <c r="CW3" s="94"/>
      <c r="CX3" s="94"/>
      <c r="CY3" s="94"/>
      <c r="CZ3" s="93" t="s">
        <v>75</v>
      </c>
      <c r="DA3" s="94"/>
      <c r="DB3" s="94"/>
      <c r="DC3" s="107" t="s">
        <v>69</v>
      </c>
      <c r="DD3" s="107" t="s">
        <v>70</v>
      </c>
      <c r="DE3" s="107" t="s">
        <v>78</v>
      </c>
      <c r="DF3" s="107" t="s">
        <v>72</v>
      </c>
      <c r="DG3" s="107" t="s">
        <v>79</v>
      </c>
      <c r="DH3" s="93" t="s">
        <v>74</v>
      </c>
      <c r="DI3" s="94"/>
      <c r="DJ3" s="94"/>
      <c r="DK3" s="94"/>
      <c r="DL3" s="93" t="s">
        <v>75</v>
      </c>
      <c r="DM3" s="94"/>
      <c r="DN3" s="94"/>
      <c r="DO3" s="94"/>
      <c r="DP3" s="94"/>
      <c r="DQ3" s="94"/>
      <c r="DR3" s="107" t="s">
        <v>69</v>
      </c>
      <c r="DS3" s="107" t="s">
        <v>70</v>
      </c>
      <c r="DT3" s="107" t="s">
        <v>80</v>
      </c>
      <c r="DU3" s="107" t="s">
        <v>72</v>
      </c>
      <c r="DV3" s="107" t="s">
        <v>81</v>
      </c>
      <c r="DW3" s="93" t="s">
        <v>74</v>
      </c>
      <c r="DX3" s="94"/>
      <c r="DY3" s="94"/>
      <c r="DZ3" s="94"/>
      <c r="EA3" s="93" t="s">
        <v>75</v>
      </c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107" t="s">
        <v>69</v>
      </c>
      <c r="FA3" s="107" t="s">
        <v>70</v>
      </c>
      <c r="FB3" s="107" t="s">
        <v>82</v>
      </c>
      <c r="FC3" s="107" t="s">
        <v>72</v>
      </c>
      <c r="FD3" s="107" t="s">
        <v>83</v>
      </c>
      <c r="FE3" s="93" t="s">
        <v>74</v>
      </c>
      <c r="FF3" s="94"/>
      <c r="FG3" s="94"/>
      <c r="FH3" s="94"/>
      <c r="FI3" s="94"/>
      <c r="FJ3" s="18"/>
      <c r="FK3" s="27"/>
      <c r="FL3" s="28"/>
      <c r="FM3" s="28"/>
      <c r="FN3" s="29"/>
      <c r="FO3" s="27"/>
      <c r="FP3" s="28"/>
      <c r="FQ3" s="28"/>
      <c r="FR3" s="29"/>
      <c r="FS3" s="27"/>
      <c r="FT3" s="28"/>
      <c r="FU3" s="28"/>
      <c r="FV3" s="29"/>
      <c r="FW3" s="27"/>
      <c r="FX3" s="28"/>
      <c r="FY3" s="28"/>
      <c r="FZ3" s="29"/>
      <c r="GA3" s="23" t="s">
        <v>84</v>
      </c>
      <c r="GB3" s="24"/>
      <c r="GC3" s="24"/>
      <c r="GD3" s="24"/>
      <c r="GE3" s="24"/>
      <c r="GF3" s="30"/>
      <c r="GG3" s="101"/>
      <c r="GH3" s="102"/>
      <c r="GI3" s="102"/>
      <c r="GJ3" s="103"/>
      <c r="GK3" s="101"/>
      <c r="GL3" s="102"/>
      <c r="GM3" s="102"/>
      <c r="GN3" s="103"/>
      <c r="GO3" s="101"/>
      <c r="GP3" s="102"/>
      <c r="GQ3" s="102"/>
      <c r="GR3" s="103"/>
      <c r="GS3" s="101"/>
      <c r="GT3" s="102"/>
      <c r="GU3" s="102"/>
      <c r="GV3" s="103"/>
      <c r="GW3" s="104" t="s">
        <v>85</v>
      </c>
      <c r="GX3" s="105"/>
      <c r="GY3" s="105"/>
      <c r="GZ3" s="105"/>
      <c r="HA3" s="105"/>
    </row>
    <row r="4" spans="1:209" ht="69.75" customHeight="1" x14ac:dyDescent="0.2">
      <c r="A4" s="107" t="s">
        <v>86</v>
      </c>
      <c r="B4" s="107" t="s">
        <v>86</v>
      </c>
      <c r="C4" s="107" t="s">
        <v>86</v>
      </c>
      <c r="D4" s="107" t="s">
        <v>86</v>
      </c>
      <c r="E4" s="107" t="s">
        <v>86</v>
      </c>
      <c r="F4" s="31" t="s">
        <v>87</v>
      </c>
      <c r="G4" s="31" t="s">
        <v>88</v>
      </c>
      <c r="H4" s="31" t="s">
        <v>89</v>
      </c>
      <c r="I4" s="31" t="s">
        <v>90</v>
      </c>
      <c r="J4" s="31" t="s">
        <v>91</v>
      </c>
      <c r="K4" s="31" t="s">
        <v>92</v>
      </c>
      <c r="L4" s="31" t="s">
        <v>93</v>
      </c>
      <c r="M4" s="107" t="s">
        <v>86</v>
      </c>
      <c r="N4" s="107" t="s">
        <v>86</v>
      </c>
      <c r="O4" s="107" t="s">
        <v>86</v>
      </c>
      <c r="P4" s="107" t="s">
        <v>86</v>
      </c>
      <c r="Q4" s="107" t="s">
        <v>86</v>
      </c>
      <c r="R4" s="31" t="s">
        <v>87</v>
      </c>
      <c r="S4" s="31" t="s">
        <v>88</v>
      </c>
      <c r="T4" s="31" t="s">
        <v>89</v>
      </c>
      <c r="U4" s="31" t="s">
        <v>90</v>
      </c>
      <c r="V4" s="31" t="s">
        <v>91</v>
      </c>
      <c r="W4" s="31" t="s">
        <v>92</v>
      </c>
      <c r="X4" s="31" t="s">
        <v>93</v>
      </c>
      <c r="Y4" s="107" t="s">
        <v>86</v>
      </c>
      <c r="Z4" s="107" t="s">
        <v>86</v>
      </c>
      <c r="AA4" s="107" t="s">
        <v>86</v>
      </c>
      <c r="AB4" s="107" t="s">
        <v>86</v>
      </c>
      <c r="AC4" s="107" t="s">
        <v>86</v>
      </c>
      <c r="AD4" s="31" t="s">
        <v>87</v>
      </c>
      <c r="AE4" s="31" t="s">
        <v>88</v>
      </c>
      <c r="AF4" s="31" t="s">
        <v>89</v>
      </c>
      <c r="AG4" s="31" t="s">
        <v>90</v>
      </c>
      <c r="AH4" s="31" t="s">
        <v>91</v>
      </c>
      <c r="AI4" s="31" t="s">
        <v>92</v>
      </c>
      <c r="AJ4" s="31" t="s">
        <v>93</v>
      </c>
      <c r="AK4" s="31" t="s">
        <v>94</v>
      </c>
      <c r="AL4" s="31" t="s">
        <v>95</v>
      </c>
      <c r="AM4" s="31" t="s">
        <v>96</v>
      </c>
      <c r="AN4" s="107" t="s">
        <v>86</v>
      </c>
      <c r="AO4" s="107" t="s">
        <v>86</v>
      </c>
      <c r="AP4" s="107" t="s">
        <v>86</v>
      </c>
      <c r="AQ4" s="107" t="s">
        <v>86</v>
      </c>
      <c r="AR4" s="107" t="s">
        <v>86</v>
      </c>
      <c r="AS4" s="31" t="s">
        <v>87</v>
      </c>
      <c r="AT4" s="31" t="s">
        <v>88</v>
      </c>
      <c r="AU4" s="31" t="s">
        <v>89</v>
      </c>
      <c r="AV4" s="31" t="s">
        <v>90</v>
      </c>
      <c r="AW4" s="31" t="s">
        <v>91</v>
      </c>
      <c r="AX4" s="31" t="s">
        <v>92</v>
      </c>
      <c r="AY4" s="31" t="s">
        <v>93</v>
      </c>
      <c r="AZ4" s="31" t="s">
        <v>94</v>
      </c>
      <c r="BA4" s="31" t="s">
        <v>95</v>
      </c>
      <c r="BB4" s="31" t="s">
        <v>96</v>
      </c>
      <c r="BC4" s="31" t="s">
        <v>97</v>
      </c>
      <c r="BD4" s="31" t="s">
        <v>98</v>
      </c>
      <c r="BE4" s="31" t="s">
        <v>99</v>
      </c>
      <c r="BF4" s="31" t="s">
        <v>100</v>
      </c>
      <c r="BG4" s="31" t="s">
        <v>101</v>
      </c>
      <c r="BH4" s="31" t="s">
        <v>102</v>
      </c>
      <c r="BI4" s="31" t="s">
        <v>103</v>
      </c>
      <c r="BJ4" s="31" t="s">
        <v>104</v>
      </c>
      <c r="BK4" s="31" t="s">
        <v>105</v>
      </c>
      <c r="BL4" s="31" t="s">
        <v>106</v>
      </c>
      <c r="BM4" s="31" t="s">
        <v>107</v>
      </c>
      <c r="BN4" s="31" t="s">
        <v>108</v>
      </c>
      <c r="BO4" s="31" t="s">
        <v>109</v>
      </c>
      <c r="BP4" s="31" t="s">
        <v>110</v>
      </c>
      <c r="BQ4" s="31" t="s">
        <v>111</v>
      </c>
      <c r="BR4" s="31" t="s">
        <v>112</v>
      </c>
      <c r="BS4" s="31" t="s">
        <v>113</v>
      </c>
      <c r="BT4" s="31" t="s">
        <v>114</v>
      </c>
      <c r="BU4" s="107" t="s">
        <v>86</v>
      </c>
      <c r="BV4" s="107" t="s">
        <v>86</v>
      </c>
      <c r="BW4" s="107" t="s">
        <v>86</v>
      </c>
      <c r="BX4" s="107" t="s">
        <v>86</v>
      </c>
      <c r="BY4" s="107" t="s">
        <v>86</v>
      </c>
      <c r="BZ4" s="31" t="s">
        <v>115</v>
      </c>
      <c r="CA4" s="31" t="s">
        <v>116</v>
      </c>
      <c r="CB4" s="31" t="s">
        <v>117</v>
      </c>
      <c r="CC4" s="31" t="s">
        <v>118</v>
      </c>
      <c r="CD4" s="31" t="s">
        <v>119</v>
      </c>
      <c r="CE4" s="107" t="s">
        <v>86</v>
      </c>
      <c r="CF4" s="107" t="s">
        <v>86</v>
      </c>
      <c r="CG4" s="107" t="s">
        <v>86</v>
      </c>
      <c r="CH4" s="107" t="s">
        <v>86</v>
      </c>
      <c r="CI4" s="107" t="s">
        <v>86</v>
      </c>
      <c r="CJ4" s="31" t="s">
        <v>87</v>
      </c>
      <c r="CK4" s="31" t="s">
        <v>88</v>
      </c>
      <c r="CL4" s="31" t="s">
        <v>89</v>
      </c>
      <c r="CM4" s="31" t="s">
        <v>90</v>
      </c>
      <c r="CN4" s="31" t="s">
        <v>91</v>
      </c>
      <c r="CO4" s="31" t="s">
        <v>92</v>
      </c>
      <c r="CP4" s="31" t="s">
        <v>93</v>
      </c>
      <c r="CQ4" s="107" t="s">
        <v>86</v>
      </c>
      <c r="CR4" s="107" t="s">
        <v>86</v>
      </c>
      <c r="CS4" s="107" t="s">
        <v>86</v>
      </c>
      <c r="CT4" s="107" t="s">
        <v>86</v>
      </c>
      <c r="CU4" s="107" t="s">
        <v>86</v>
      </c>
      <c r="CV4" s="31" t="s">
        <v>87</v>
      </c>
      <c r="CW4" s="31" t="s">
        <v>88</v>
      </c>
      <c r="CX4" s="31" t="s">
        <v>89</v>
      </c>
      <c r="CY4" s="31" t="s">
        <v>90</v>
      </c>
      <c r="CZ4" s="31" t="s">
        <v>91</v>
      </c>
      <c r="DA4" s="31" t="s">
        <v>92</v>
      </c>
      <c r="DB4" s="31" t="s">
        <v>93</v>
      </c>
      <c r="DC4" s="107" t="s">
        <v>86</v>
      </c>
      <c r="DD4" s="107" t="s">
        <v>86</v>
      </c>
      <c r="DE4" s="107" t="s">
        <v>86</v>
      </c>
      <c r="DF4" s="107" t="s">
        <v>86</v>
      </c>
      <c r="DG4" s="107" t="s">
        <v>86</v>
      </c>
      <c r="DH4" s="31" t="s">
        <v>87</v>
      </c>
      <c r="DI4" s="31" t="s">
        <v>88</v>
      </c>
      <c r="DJ4" s="31" t="s">
        <v>89</v>
      </c>
      <c r="DK4" s="31" t="s">
        <v>90</v>
      </c>
      <c r="DL4" s="31" t="s">
        <v>91</v>
      </c>
      <c r="DM4" s="31" t="s">
        <v>92</v>
      </c>
      <c r="DN4" s="31" t="s">
        <v>93</v>
      </c>
      <c r="DO4" s="31" t="s">
        <v>94</v>
      </c>
      <c r="DP4" s="31" t="s">
        <v>95</v>
      </c>
      <c r="DQ4" s="31" t="s">
        <v>96</v>
      </c>
      <c r="DR4" s="107" t="s">
        <v>86</v>
      </c>
      <c r="DS4" s="107" t="s">
        <v>86</v>
      </c>
      <c r="DT4" s="107" t="s">
        <v>86</v>
      </c>
      <c r="DU4" s="107" t="s">
        <v>86</v>
      </c>
      <c r="DV4" s="107" t="s">
        <v>86</v>
      </c>
      <c r="DW4" s="31" t="s">
        <v>87</v>
      </c>
      <c r="DX4" s="31" t="s">
        <v>88</v>
      </c>
      <c r="DY4" s="31" t="s">
        <v>89</v>
      </c>
      <c r="DZ4" s="31" t="s">
        <v>90</v>
      </c>
      <c r="EA4" s="31" t="s">
        <v>91</v>
      </c>
      <c r="EB4" s="31" t="s">
        <v>92</v>
      </c>
      <c r="EC4" s="31" t="s">
        <v>93</v>
      </c>
      <c r="ED4" s="31" t="s">
        <v>94</v>
      </c>
      <c r="EE4" s="31" t="s">
        <v>95</v>
      </c>
      <c r="EF4" s="31" t="s">
        <v>96</v>
      </c>
      <c r="EG4" s="31" t="s">
        <v>97</v>
      </c>
      <c r="EH4" s="31" t="s">
        <v>98</v>
      </c>
      <c r="EI4" s="31" t="s">
        <v>99</v>
      </c>
      <c r="EJ4" s="31" t="s">
        <v>100</v>
      </c>
      <c r="EK4" s="31" t="s">
        <v>101</v>
      </c>
      <c r="EL4" s="31" t="s">
        <v>102</v>
      </c>
      <c r="EM4" s="31" t="s">
        <v>103</v>
      </c>
      <c r="EN4" s="31" t="s">
        <v>104</v>
      </c>
      <c r="EO4" s="31" t="s">
        <v>105</v>
      </c>
      <c r="EP4" s="31" t="s">
        <v>106</v>
      </c>
      <c r="EQ4" s="31" t="s">
        <v>107</v>
      </c>
      <c r="ER4" s="31" t="s">
        <v>108</v>
      </c>
      <c r="ES4" s="31" t="s">
        <v>109</v>
      </c>
      <c r="ET4" s="31" t="s">
        <v>110</v>
      </c>
      <c r="EU4" s="31" t="s">
        <v>111</v>
      </c>
      <c r="EV4" s="31" t="s">
        <v>112</v>
      </c>
      <c r="EW4" s="31" t="s">
        <v>113</v>
      </c>
      <c r="EX4" s="31" t="s">
        <v>114</v>
      </c>
      <c r="EY4" s="31" t="s">
        <v>120</v>
      </c>
      <c r="EZ4" s="107" t="s">
        <v>86</v>
      </c>
      <c r="FA4" s="107" t="s">
        <v>86</v>
      </c>
      <c r="FB4" s="107" t="s">
        <v>86</v>
      </c>
      <c r="FC4" s="107" t="s">
        <v>86</v>
      </c>
      <c r="FD4" s="107" t="s">
        <v>86</v>
      </c>
      <c r="FE4" s="31" t="s">
        <v>115</v>
      </c>
      <c r="FF4" s="31" t="s">
        <v>116</v>
      </c>
      <c r="FG4" s="31" t="s">
        <v>117</v>
      </c>
      <c r="FH4" s="31" t="s">
        <v>118</v>
      </c>
      <c r="FI4" s="31" t="s">
        <v>119</v>
      </c>
      <c r="FJ4" s="18"/>
      <c r="FK4" s="23" t="s">
        <v>84</v>
      </c>
      <c r="FL4" s="24"/>
      <c r="FM4" s="24"/>
      <c r="FN4" s="25"/>
      <c r="FO4" s="23" t="s">
        <v>84</v>
      </c>
      <c r="FP4" s="24"/>
      <c r="FQ4" s="24"/>
      <c r="FR4" s="25"/>
      <c r="FS4" s="23" t="s">
        <v>84</v>
      </c>
      <c r="FT4" s="24"/>
      <c r="FU4" s="24"/>
      <c r="FV4" s="25"/>
      <c r="FW4" s="23" t="s">
        <v>84</v>
      </c>
      <c r="FX4" s="24"/>
      <c r="FY4" s="24"/>
      <c r="FZ4" s="25"/>
      <c r="GA4" s="32" t="s">
        <v>115</v>
      </c>
      <c r="GB4" s="33" t="s">
        <v>116</v>
      </c>
      <c r="GC4" s="34" t="s">
        <v>117</v>
      </c>
      <c r="GD4" s="35" t="s">
        <v>118</v>
      </c>
      <c r="GE4" s="36" t="s">
        <v>119</v>
      </c>
      <c r="GF4" s="30"/>
      <c r="GG4" s="104" t="s">
        <v>85</v>
      </c>
      <c r="GH4" s="105"/>
      <c r="GI4" s="105"/>
      <c r="GJ4" s="106"/>
      <c r="GK4" s="104" t="s">
        <v>85</v>
      </c>
      <c r="GL4" s="105"/>
      <c r="GM4" s="105"/>
      <c r="GN4" s="106"/>
      <c r="GO4" s="104" t="s">
        <v>85</v>
      </c>
      <c r="GP4" s="105"/>
      <c r="GQ4" s="105"/>
      <c r="GR4" s="106"/>
      <c r="GS4" s="104" t="s">
        <v>85</v>
      </c>
      <c r="GT4" s="105"/>
      <c r="GU4" s="105"/>
      <c r="GV4" s="106"/>
      <c r="GW4" s="32" t="s">
        <v>115</v>
      </c>
      <c r="GX4" s="33" t="s">
        <v>116</v>
      </c>
      <c r="GY4" s="34" t="s">
        <v>117</v>
      </c>
      <c r="GZ4" s="35" t="s">
        <v>118</v>
      </c>
      <c r="HA4" s="36" t="s">
        <v>119</v>
      </c>
    </row>
    <row r="5" spans="1:209" ht="12.75" customHeight="1" x14ac:dyDescent="0.2">
      <c r="A5" s="37" t="s">
        <v>0</v>
      </c>
      <c r="B5" s="38">
        <v>56</v>
      </c>
      <c r="C5" s="39" t="s">
        <v>121</v>
      </c>
      <c r="D5" s="38">
        <v>8</v>
      </c>
      <c r="E5" s="39" t="s">
        <v>121</v>
      </c>
      <c r="F5" s="17">
        <v>0</v>
      </c>
      <c r="G5" s="17">
        <v>26</v>
      </c>
      <c r="H5" s="17">
        <v>65</v>
      </c>
      <c r="I5" s="17">
        <v>9</v>
      </c>
      <c r="J5" s="17">
        <v>40</v>
      </c>
      <c r="K5" s="17">
        <v>43</v>
      </c>
      <c r="L5" s="17">
        <v>50</v>
      </c>
      <c r="M5" s="37" t="s">
        <v>0</v>
      </c>
      <c r="N5" s="38">
        <v>52</v>
      </c>
      <c r="O5" s="39" t="s">
        <v>121</v>
      </c>
      <c r="P5" s="38">
        <v>10</v>
      </c>
      <c r="Q5" s="39" t="s">
        <v>121</v>
      </c>
      <c r="R5" s="17">
        <v>7.0000000000000009</v>
      </c>
      <c r="S5" s="17">
        <v>38</v>
      </c>
      <c r="T5" s="17">
        <v>54</v>
      </c>
      <c r="U5" s="17">
        <v>1</v>
      </c>
      <c r="V5" s="17">
        <v>56.000000000000007</v>
      </c>
      <c r="W5" s="17">
        <v>46</v>
      </c>
      <c r="X5" s="17">
        <v>52</v>
      </c>
      <c r="Y5" s="37" t="s">
        <v>0</v>
      </c>
      <c r="Z5" s="38">
        <v>53</v>
      </c>
      <c r="AA5" s="39" t="s">
        <v>121</v>
      </c>
      <c r="AB5" s="38">
        <v>9</v>
      </c>
      <c r="AC5" s="39" t="s">
        <v>121</v>
      </c>
      <c r="AD5" s="17">
        <v>9</v>
      </c>
      <c r="AE5" s="17">
        <v>54</v>
      </c>
      <c r="AF5" s="17">
        <v>33</v>
      </c>
      <c r="AG5" s="17">
        <v>4</v>
      </c>
      <c r="AH5" s="17">
        <v>50</v>
      </c>
      <c r="AI5" s="17">
        <v>45</v>
      </c>
      <c r="AJ5" s="17">
        <v>53</v>
      </c>
      <c r="AK5" s="17">
        <v>44</v>
      </c>
      <c r="AL5" s="17">
        <v>42</v>
      </c>
      <c r="AM5" s="17">
        <v>37</v>
      </c>
      <c r="AN5" s="17" t="e">
        <v>#VALUE!</v>
      </c>
      <c r="AO5" s="17">
        <v>5300</v>
      </c>
      <c r="AP5" s="17" t="e">
        <v>#VALUE!</v>
      </c>
      <c r="AQ5" s="17">
        <v>800</v>
      </c>
      <c r="AR5" s="17" t="e">
        <v>#VALUE!</v>
      </c>
      <c r="AS5" s="17">
        <v>7.0000000000000009</v>
      </c>
      <c r="AT5" s="17">
        <v>61</v>
      </c>
      <c r="AU5" s="17">
        <v>30</v>
      </c>
      <c r="AV5" s="17">
        <v>1</v>
      </c>
      <c r="AW5" s="17">
        <v>36</v>
      </c>
      <c r="AX5" s="17">
        <v>35</v>
      </c>
      <c r="AY5" s="17">
        <v>76</v>
      </c>
      <c r="AZ5" s="17">
        <v>25</v>
      </c>
      <c r="BA5" s="17">
        <v>33</v>
      </c>
      <c r="BB5" s="17">
        <v>56.000000000000007</v>
      </c>
      <c r="BC5" s="17">
        <v>38</v>
      </c>
      <c r="BD5" s="17">
        <v>31</v>
      </c>
      <c r="BE5" s="17">
        <v>62</v>
      </c>
      <c r="BF5" s="17">
        <v>67</v>
      </c>
      <c r="BG5" s="17">
        <v>41</v>
      </c>
      <c r="BH5" s="17">
        <v>55.000000000000007</v>
      </c>
      <c r="BI5" s="17">
        <v>18</v>
      </c>
      <c r="BJ5" s="17">
        <v>7.0000000000000009</v>
      </c>
      <c r="BK5" s="17">
        <v>60</v>
      </c>
      <c r="BL5" s="17">
        <v>44</v>
      </c>
      <c r="BM5" s="17">
        <v>33</v>
      </c>
      <c r="BN5" s="17">
        <v>16</v>
      </c>
      <c r="BO5" s="17">
        <v>48</v>
      </c>
      <c r="BP5" s="17">
        <v>35</v>
      </c>
      <c r="BQ5" s="17">
        <v>49</v>
      </c>
      <c r="BR5" s="17">
        <v>46</v>
      </c>
      <c r="BS5" s="17">
        <v>50</v>
      </c>
      <c r="BT5" s="17">
        <v>55.000000000000007</v>
      </c>
      <c r="BU5" s="17" t="e">
        <v>#VALUE!</v>
      </c>
      <c r="BV5" s="17">
        <v>5500</v>
      </c>
      <c r="BW5" s="17" t="e">
        <v>#VALUE!</v>
      </c>
      <c r="BX5" s="17">
        <v>900</v>
      </c>
      <c r="BY5" s="17" t="e">
        <v>#VALUE!</v>
      </c>
      <c r="BZ5" s="17">
        <v>30</v>
      </c>
      <c r="CA5" s="17">
        <v>33</v>
      </c>
      <c r="CB5" s="17">
        <v>28.000000000000004</v>
      </c>
      <c r="CC5" s="17">
        <v>7.0000000000000009</v>
      </c>
      <c r="CD5" s="17">
        <v>1</v>
      </c>
      <c r="CE5" s="17" t="e">
        <v>#VALUE!</v>
      </c>
      <c r="CF5" s="17">
        <v>5400</v>
      </c>
      <c r="CG5" s="17" t="e">
        <v>#VALUE!</v>
      </c>
      <c r="CH5" s="17">
        <v>700</v>
      </c>
      <c r="CI5" s="17" t="e">
        <v>#VALUE!</v>
      </c>
      <c r="CJ5" s="17">
        <v>1</v>
      </c>
      <c r="CK5" s="17">
        <v>30</v>
      </c>
      <c r="CL5" s="17">
        <v>66</v>
      </c>
      <c r="CM5" s="17">
        <v>3</v>
      </c>
      <c r="CN5" s="17">
        <v>44</v>
      </c>
      <c r="CO5" s="17">
        <v>49</v>
      </c>
      <c r="CP5" s="17">
        <v>44</v>
      </c>
      <c r="CQ5" s="17" t="e">
        <v>#VALUE!</v>
      </c>
      <c r="CR5" s="17">
        <v>4900</v>
      </c>
      <c r="CS5" s="17" t="e">
        <v>#VALUE!</v>
      </c>
      <c r="CT5" s="17">
        <v>1100</v>
      </c>
      <c r="CU5" s="17" t="e">
        <v>#VALUE!</v>
      </c>
      <c r="CV5" s="17">
        <v>14.000000000000002</v>
      </c>
      <c r="CW5" s="17">
        <v>39</v>
      </c>
      <c r="CX5" s="17">
        <v>45</v>
      </c>
      <c r="CY5" s="17">
        <v>1</v>
      </c>
      <c r="CZ5" s="17">
        <v>52</v>
      </c>
      <c r="DA5" s="17">
        <v>60</v>
      </c>
      <c r="DB5" s="17">
        <v>38</v>
      </c>
      <c r="DC5" s="17" t="e">
        <v>#VALUE!</v>
      </c>
      <c r="DD5" s="17">
        <v>5000</v>
      </c>
      <c r="DE5" s="17" t="e">
        <v>#VALUE!</v>
      </c>
      <c r="DF5" s="17">
        <v>1000</v>
      </c>
      <c r="DG5" s="17" t="e">
        <v>#VALUE!</v>
      </c>
      <c r="DH5" s="17">
        <v>20</v>
      </c>
      <c r="DI5" s="17">
        <v>45</v>
      </c>
      <c r="DJ5" s="17">
        <v>36</v>
      </c>
      <c r="DK5" s="17">
        <v>0</v>
      </c>
      <c r="DL5" s="17">
        <v>42</v>
      </c>
      <c r="DM5" s="17">
        <v>51</v>
      </c>
      <c r="DN5" s="17">
        <v>62</v>
      </c>
      <c r="DO5" s="17">
        <v>44</v>
      </c>
      <c r="DP5" s="17">
        <v>38</v>
      </c>
      <c r="DQ5" s="17">
        <v>56.999999999999993</v>
      </c>
      <c r="DR5" s="17" t="e">
        <v>#VALUE!</v>
      </c>
      <c r="DS5" s="17">
        <v>4800</v>
      </c>
      <c r="DT5" s="17" t="e">
        <v>#VALUE!</v>
      </c>
      <c r="DU5" s="17">
        <v>900</v>
      </c>
      <c r="DV5" s="17" t="e">
        <v>#VALUE!</v>
      </c>
      <c r="DW5" s="17">
        <v>24</v>
      </c>
      <c r="DX5" s="17">
        <v>55.000000000000007</v>
      </c>
      <c r="DY5" s="17">
        <v>21</v>
      </c>
      <c r="DZ5" s="17">
        <v>0</v>
      </c>
      <c r="EA5" s="17">
        <v>32</v>
      </c>
      <c r="EB5" s="17">
        <v>54</v>
      </c>
      <c r="EC5" s="17">
        <v>56.999999999999993</v>
      </c>
      <c r="ED5" s="17">
        <v>42</v>
      </c>
      <c r="EE5" s="17">
        <v>55.000000000000007</v>
      </c>
      <c r="EF5" s="17">
        <v>57.999999999999993</v>
      </c>
      <c r="EG5" s="17">
        <v>63</v>
      </c>
      <c r="EH5" s="17">
        <v>65</v>
      </c>
      <c r="EI5" s="17">
        <v>69</v>
      </c>
      <c r="EJ5" s="17">
        <v>68</v>
      </c>
      <c r="EK5" s="17">
        <v>70</v>
      </c>
      <c r="EL5" s="17">
        <v>34</v>
      </c>
      <c r="EM5" s="17">
        <v>35</v>
      </c>
      <c r="EN5" s="17">
        <v>56.000000000000007</v>
      </c>
      <c r="EO5" s="17">
        <v>77</v>
      </c>
      <c r="EP5" s="17">
        <v>71</v>
      </c>
      <c r="EQ5" s="17">
        <v>43</v>
      </c>
      <c r="ER5" s="17">
        <v>67</v>
      </c>
      <c r="ES5" s="17">
        <v>86</v>
      </c>
      <c r="ET5" s="17">
        <v>63</v>
      </c>
      <c r="EU5" s="17">
        <v>54</v>
      </c>
      <c r="EV5" s="17">
        <v>52</v>
      </c>
      <c r="EW5" s="17">
        <v>37</v>
      </c>
      <c r="EX5" s="17">
        <v>50</v>
      </c>
      <c r="EY5" s="17">
        <v>37</v>
      </c>
      <c r="EZ5" s="17" t="e">
        <v>#VALUE!</v>
      </c>
      <c r="FA5" s="17">
        <v>4900</v>
      </c>
      <c r="FB5" s="17" t="e">
        <v>#VALUE!</v>
      </c>
      <c r="FC5" s="17">
        <v>900</v>
      </c>
      <c r="FD5" s="17" t="e">
        <v>#VALUE!</v>
      </c>
      <c r="FE5" s="17">
        <v>42</v>
      </c>
      <c r="FF5" s="17">
        <v>41</v>
      </c>
      <c r="FG5" s="17">
        <v>13</v>
      </c>
      <c r="FH5" s="17">
        <v>4</v>
      </c>
      <c r="FI5" s="17">
        <v>0</v>
      </c>
      <c r="FJ5" s="40" t="s">
        <v>122</v>
      </c>
      <c r="FK5" s="41">
        <v>0</v>
      </c>
      <c r="FL5" s="41">
        <v>46.666666666666664</v>
      </c>
      <c r="FM5" s="41">
        <v>48.888888888888886</v>
      </c>
      <c r="FN5" s="41">
        <v>4.4444444444444446</v>
      </c>
      <c r="FO5" s="41">
        <v>4.4444444444444446</v>
      </c>
      <c r="FP5" s="41">
        <v>65.555555555555557</v>
      </c>
      <c r="FQ5" s="41">
        <v>28.888888888888886</v>
      </c>
      <c r="FR5" s="41">
        <v>1.1111111111111112</v>
      </c>
      <c r="FS5" s="41">
        <v>14.444444444444443</v>
      </c>
      <c r="FT5" s="41">
        <v>61.111111111111114</v>
      </c>
      <c r="FU5" s="41">
        <v>24.444444444444443</v>
      </c>
      <c r="FV5" s="41">
        <v>0</v>
      </c>
      <c r="FW5" s="41">
        <v>6.666666666666667</v>
      </c>
      <c r="FX5" s="41">
        <v>55.555555555555557</v>
      </c>
      <c r="FY5" s="41">
        <v>35.555555555555557</v>
      </c>
      <c r="FZ5" s="41">
        <v>2.2222222222222223</v>
      </c>
      <c r="GA5" s="41">
        <v>53.900000000000006</v>
      </c>
      <c r="GB5" s="41">
        <v>40.9</v>
      </c>
      <c r="GC5" s="41">
        <v>4.3</v>
      </c>
      <c r="GD5" s="41">
        <v>0</v>
      </c>
      <c r="GE5" s="41">
        <v>0.89999999999999991</v>
      </c>
      <c r="GF5" s="40" t="s">
        <v>122</v>
      </c>
      <c r="GG5" s="41">
        <v>1.1235955056179776</v>
      </c>
      <c r="GH5" s="41">
        <v>46.067415730337082</v>
      </c>
      <c r="GI5" s="41">
        <v>48.314606741573037</v>
      </c>
      <c r="GJ5" s="41">
        <v>4.4943820224719104</v>
      </c>
      <c r="GK5" s="41">
        <v>10.112359550561797</v>
      </c>
      <c r="GL5" s="41">
        <v>46.067415730337082</v>
      </c>
      <c r="GM5" s="41">
        <v>41.573033707865171</v>
      </c>
      <c r="GN5" s="41">
        <v>2.2471910112359552</v>
      </c>
      <c r="GO5" s="41">
        <v>11.235955056179774</v>
      </c>
      <c r="GP5" s="41">
        <v>65.168539325842701</v>
      </c>
      <c r="GQ5" s="41">
        <v>21.348314606741571</v>
      </c>
      <c r="GR5" s="41">
        <v>2.2471910112359552</v>
      </c>
      <c r="GS5" s="41">
        <v>0</v>
      </c>
      <c r="GT5" s="41">
        <v>55.056179775280903</v>
      </c>
      <c r="GU5" s="41">
        <v>40.449438202247187</v>
      </c>
      <c r="GV5" s="41">
        <v>4.4943820224719104</v>
      </c>
      <c r="GW5" s="41">
        <v>54.1</v>
      </c>
      <c r="GX5" s="41">
        <v>37.6</v>
      </c>
      <c r="GY5" s="41">
        <v>4.5999999999999996</v>
      </c>
      <c r="GZ5" s="41">
        <v>2.8000000000000003</v>
      </c>
      <c r="HA5" s="41">
        <v>0.89999999999999991</v>
      </c>
    </row>
    <row r="6" spans="1:209" ht="12.75" customHeight="1" x14ac:dyDescent="0.2">
      <c r="A6" s="37" t="s">
        <v>1</v>
      </c>
      <c r="B6" s="38">
        <v>55</v>
      </c>
      <c r="C6" s="39" t="s">
        <v>121</v>
      </c>
      <c r="D6" s="38">
        <v>8</v>
      </c>
      <c r="E6" s="39" t="s">
        <v>121</v>
      </c>
      <c r="F6" s="17">
        <v>0</v>
      </c>
      <c r="G6" s="17">
        <v>30</v>
      </c>
      <c r="H6" s="17">
        <v>62</v>
      </c>
      <c r="I6" s="17">
        <v>8</v>
      </c>
      <c r="J6" s="17">
        <v>36</v>
      </c>
      <c r="K6" s="17">
        <v>46</v>
      </c>
      <c r="L6" s="17">
        <v>49</v>
      </c>
      <c r="M6" s="37" t="s">
        <v>1</v>
      </c>
      <c r="N6" s="38">
        <v>53</v>
      </c>
      <c r="O6" s="39" t="s">
        <v>121</v>
      </c>
      <c r="P6" s="38">
        <v>10</v>
      </c>
      <c r="Q6" s="39" t="s">
        <v>121</v>
      </c>
      <c r="R6" s="17">
        <v>4</v>
      </c>
      <c r="S6" s="17">
        <v>42</v>
      </c>
      <c r="T6" s="17">
        <v>51</v>
      </c>
      <c r="U6" s="17">
        <v>3</v>
      </c>
      <c r="V6" s="17">
        <v>52</v>
      </c>
      <c r="W6" s="17">
        <v>41</v>
      </c>
      <c r="X6" s="17">
        <v>50</v>
      </c>
      <c r="Y6" s="37" t="s">
        <v>1</v>
      </c>
      <c r="Z6" s="38">
        <v>54</v>
      </c>
      <c r="AA6" s="39" t="s">
        <v>121</v>
      </c>
      <c r="AB6" s="38">
        <v>9</v>
      </c>
      <c r="AC6" s="39" t="s">
        <v>121</v>
      </c>
      <c r="AD6" s="17">
        <v>7.0000000000000009</v>
      </c>
      <c r="AE6" s="17">
        <v>51</v>
      </c>
      <c r="AF6" s="17">
        <v>42</v>
      </c>
      <c r="AG6" s="17">
        <v>0</v>
      </c>
      <c r="AH6" s="17">
        <v>50</v>
      </c>
      <c r="AI6" s="17">
        <v>45</v>
      </c>
      <c r="AJ6" s="17">
        <v>51</v>
      </c>
      <c r="AK6" s="17">
        <v>39</v>
      </c>
      <c r="AL6" s="17">
        <v>41</v>
      </c>
      <c r="AM6" s="17">
        <v>45</v>
      </c>
      <c r="AN6" s="17" t="e">
        <v>#VALUE!</v>
      </c>
      <c r="AO6" s="17">
        <v>5500</v>
      </c>
      <c r="AP6" s="17" t="e">
        <v>#VALUE!</v>
      </c>
      <c r="AQ6" s="17">
        <v>700</v>
      </c>
      <c r="AR6" s="17" t="e">
        <v>#VALUE!</v>
      </c>
      <c r="AS6" s="17">
        <v>1</v>
      </c>
      <c r="AT6" s="17">
        <v>61</v>
      </c>
      <c r="AU6" s="17">
        <v>35</v>
      </c>
      <c r="AV6" s="17">
        <v>3</v>
      </c>
      <c r="AW6" s="17">
        <v>43</v>
      </c>
      <c r="AX6" s="17">
        <v>30</v>
      </c>
      <c r="AY6" s="17">
        <v>66</v>
      </c>
      <c r="AZ6" s="17">
        <v>23</v>
      </c>
      <c r="BA6" s="17">
        <v>26</v>
      </c>
      <c r="BB6" s="17">
        <v>66</v>
      </c>
      <c r="BC6" s="17">
        <v>35</v>
      </c>
      <c r="BD6" s="17">
        <v>45</v>
      </c>
      <c r="BE6" s="17">
        <v>41</v>
      </c>
      <c r="BF6" s="17">
        <v>57.999999999999993</v>
      </c>
      <c r="BG6" s="17">
        <v>51</v>
      </c>
      <c r="BH6" s="17">
        <v>56.000000000000007</v>
      </c>
      <c r="BI6" s="17">
        <v>7.0000000000000009</v>
      </c>
      <c r="BJ6" s="17">
        <v>9</v>
      </c>
      <c r="BK6" s="17">
        <v>49</v>
      </c>
      <c r="BL6" s="17">
        <v>55.000000000000007</v>
      </c>
      <c r="BM6" s="17">
        <v>100</v>
      </c>
      <c r="BN6" s="17">
        <v>14.000000000000002</v>
      </c>
      <c r="BO6" s="17">
        <v>38</v>
      </c>
      <c r="BP6" s="17">
        <v>25</v>
      </c>
      <c r="BQ6" s="17">
        <v>43</v>
      </c>
      <c r="BR6" s="17">
        <v>39</v>
      </c>
      <c r="BS6" s="17">
        <v>49</v>
      </c>
      <c r="BT6" s="17">
        <v>45</v>
      </c>
      <c r="BU6" s="17" t="e">
        <v>#VALUE!</v>
      </c>
      <c r="BV6" s="17">
        <v>5700</v>
      </c>
      <c r="BW6" s="17" t="e">
        <v>#VALUE!</v>
      </c>
      <c r="BX6" s="17">
        <v>1100</v>
      </c>
      <c r="BY6" s="17" t="e">
        <v>#VALUE!</v>
      </c>
      <c r="BZ6" s="17">
        <v>23</v>
      </c>
      <c r="CA6" s="17">
        <v>35</v>
      </c>
      <c r="CB6" s="17">
        <v>27</v>
      </c>
      <c r="CC6" s="17">
        <v>13</v>
      </c>
      <c r="CD6" s="17">
        <v>3</v>
      </c>
      <c r="CE6" s="17" t="e">
        <v>#VALUE!</v>
      </c>
      <c r="CF6" s="17">
        <v>5500</v>
      </c>
      <c r="CG6" s="17" t="e">
        <v>#VALUE!</v>
      </c>
      <c r="CH6" s="17">
        <v>800</v>
      </c>
      <c r="CI6" s="17" t="e">
        <v>#VALUE!</v>
      </c>
      <c r="CJ6" s="17">
        <v>0</v>
      </c>
      <c r="CK6" s="17">
        <v>27</v>
      </c>
      <c r="CL6" s="17">
        <v>64</v>
      </c>
      <c r="CM6" s="17">
        <v>9</v>
      </c>
      <c r="CN6" s="17">
        <v>40</v>
      </c>
      <c r="CO6" s="17">
        <v>45</v>
      </c>
      <c r="CP6" s="17">
        <v>46</v>
      </c>
      <c r="CQ6" s="17" t="e">
        <v>#VALUE!</v>
      </c>
      <c r="CR6" s="17">
        <v>5100</v>
      </c>
      <c r="CS6" s="17" t="e">
        <v>#VALUE!</v>
      </c>
      <c r="CT6" s="17">
        <v>1100</v>
      </c>
      <c r="CU6" s="17" t="e">
        <v>#VALUE!</v>
      </c>
      <c r="CV6" s="17">
        <v>7.0000000000000009</v>
      </c>
      <c r="CW6" s="17">
        <v>39</v>
      </c>
      <c r="CX6" s="17">
        <v>50</v>
      </c>
      <c r="CY6" s="17">
        <v>4</v>
      </c>
      <c r="CZ6" s="17">
        <v>48</v>
      </c>
      <c r="DA6" s="17">
        <v>56.999999999999993</v>
      </c>
      <c r="DB6" s="17">
        <v>39</v>
      </c>
      <c r="DC6" s="17" t="e">
        <v>#VALUE!</v>
      </c>
      <c r="DD6" s="17">
        <v>5400</v>
      </c>
      <c r="DE6" s="17" t="e">
        <v>#VALUE!</v>
      </c>
      <c r="DF6" s="17">
        <v>900</v>
      </c>
      <c r="DG6" s="17" t="e">
        <v>#VALUE!</v>
      </c>
      <c r="DH6" s="17">
        <v>7.0000000000000009</v>
      </c>
      <c r="DI6" s="17">
        <v>51</v>
      </c>
      <c r="DJ6" s="17">
        <v>36</v>
      </c>
      <c r="DK6" s="17">
        <v>5</v>
      </c>
      <c r="DL6" s="17">
        <v>36</v>
      </c>
      <c r="DM6" s="17">
        <v>45</v>
      </c>
      <c r="DN6" s="17">
        <v>55.000000000000007</v>
      </c>
      <c r="DO6" s="17">
        <v>42</v>
      </c>
      <c r="DP6" s="17">
        <v>37</v>
      </c>
      <c r="DQ6" s="17">
        <v>46</v>
      </c>
      <c r="DR6" s="17" t="e">
        <v>#VALUE!</v>
      </c>
      <c r="DS6" s="17">
        <v>5200</v>
      </c>
      <c r="DT6" s="17" t="e">
        <v>#VALUE!</v>
      </c>
      <c r="DU6" s="17">
        <v>900</v>
      </c>
      <c r="DV6" s="17" t="e">
        <v>#VALUE!</v>
      </c>
      <c r="DW6" s="17">
        <v>12</v>
      </c>
      <c r="DX6" s="17">
        <v>50</v>
      </c>
      <c r="DY6" s="17">
        <v>36</v>
      </c>
      <c r="DZ6" s="17">
        <v>1</v>
      </c>
      <c r="EA6" s="17">
        <v>19</v>
      </c>
      <c r="EB6" s="17">
        <v>51</v>
      </c>
      <c r="EC6" s="17">
        <v>53</v>
      </c>
      <c r="ED6" s="17">
        <v>39</v>
      </c>
      <c r="EE6" s="17">
        <v>54</v>
      </c>
      <c r="EF6" s="17">
        <v>45</v>
      </c>
      <c r="EG6" s="17">
        <v>49</v>
      </c>
      <c r="EH6" s="17">
        <v>49</v>
      </c>
      <c r="EI6" s="17">
        <v>62</v>
      </c>
      <c r="EJ6" s="17">
        <v>66</v>
      </c>
      <c r="EK6" s="17">
        <v>50</v>
      </c>
      <c r="EL6" s="17">
        <v>35</v>
      </c>
      <c r="EM6" s="17">
        <v>32</v>
      </c>
      <c r="EN6" s="17">
        <v>51</v>
      </c>
      <c r="EO6" s="17">
        <v>65</v>
      </c>
      <c r="EP6" s="17">
        <v>64</v>
      </c>
      <c r="EQ6" s="17">
        <v>37</v>
      </c>
      <c r="ER6" s="17">
        <v>56.000000000000007</v>
      </c>
      <c r="ES6" s="17">
        <v>65</v>
      </c>
      <c r="ET6" s="17">
        <v>51</v>
      </c>
      <c r="EU6" s="17">
        <v>48</v>
      </c>
      <c r="EV6" s="17">
        <v>44</v>
      </c>
      <c r="EW6" s="17">
        <v>39</v>
      </c>
      <c r="EX6" s="17">
        <v>45</v>
      </c>
      <c r="EY6" s="17">
        <v>28.000000000000004</v>
      </c>
      <c r="EZ6" s="17" t="e">
        <v>#VALUE!</v>
      </c>
      <c r="FA6" s="17">
        <v>5100</v>
      </c>
      <c r="FB6" s="17" t="e">
        <v>#VALUE!</v>
      </c>
      <c r="FC6" s="17">
        <v>1000</v>
      </c>
      <c r="FD6" s="17" t="e">
        <v>#VALUE!</v>
      </c>
      <c r="FE6" s="17">
        <v>36</v>
      </c>
      <c r="FF6" s="17">
        <v>38</v>
      </c>
      <c r="FG6" s="17">
        <v>19</v>
      </c>
      <c r="FH6" s="17">
        <v>7.0000000000000009</v>
      </c>
      <c r="FI6" s="17">
        <v>0</v>
      </c>
      <c r="FJ6" s="40" t="s">
        <v>123</v>
      </c>
      <c r="FK6" s="41">
        <v>1.1111111111111112</v>
      </c>
      <c r="FL6" s="41">
        <v>27.777777777777779</v>
      </c>
      <c r="FM6" s="41">
        <v>62.222222222222221</v>
      </c>
      <c r="FN6" s="41">
        <v>8.8888888888888893</v>
      </c>
      <c r="FO6" s="41">
        <v>3.3333333333333335</v>
      </c>
      <c r="FP6" s="41">
        <v>51.111111111111107</v>
      </c>
      <c r="FQ6" s="41">
        <v>42.222222222222221</v>
      </c>
      <c r="FR6" s="41">
        <v>3.3333333333333335</v>
      </c>
      <c r="FS6" s="41">
        <v>4.4444444444444446</v>
      </c>
      <c r="FT6" s="41">
        <v>58.888888888888893</v>
      </c>
      <c r="FU6" s="41">
        <v>36.666666666666664</v>
      </c>
      <c r="FV6" s="41">
        <v>0</v>
      </c>
      <c r="FW6" s="41">
        <v>2.2222222222222223</v>
      </c>
      <c r="FX6" s="41">
        <v>50</v>
      </c>
      <c r="FY6" s="41">
        <v>46.666666666666664</v>
      </c>
      <c r="FZ6" s="41">
        <v>1.1111111111111112</v>
      </c>
      <c r="GA6" s="41">
        <v>48.9</v>
      </c>
      <c r="GB6" s="41">
        <v>40</v>
      </c>
      <c r="GC6" s="41">
        <v>7.8</v>
      </c>
      <c r="GD6" s="41">
        <v>3.3000000000000003</v>
      </c>
      <c r="GE6" s="41">
        <v>0</v>
      </c>
      <c r="GF6" s="40" t="s">
        <v>123</v>
      </c>
      <c r="GG6" s="41">
        <v>0</v>
      </c>
      <c r="GH6" s="41">
        <v>44.444444444444443</v>
      </c>
      <c r="GI6" s="41">
        <v>47.222222222222221</v>
      </c>
      <c r="GJ6" s="41">
        <v>8.3333333333333321</v>
      </c>
      <c r="GK6" s="41">
        <v>4.1666666666666661</v>
      </c>
      <c r="GL6" s="41">
        <v>50</v>
      </c>
      <c r="GM6" s="41">
        <v>43.055555555555557</v>
      </c>
      <c r="GN6" s="41">
        <v>2.7777777777777777</v>
      </c>
      <c r="GO6" s="41">
        <v>6.9444444444444446</v>
      </c>
      <c r="GP6" s="41">
        <v>56.944444444444443</v>
      </c>
      <c r="GQ6" s="41">
        <v>34.722222222222221</v>
      </c>
      <c r="GR6" s="41">
        <v>1.3888888888888888</v>
      </c>
      <c r="GS6" s="41">
        <v>4.1666666666666661</v>
      </c>
      <c r="GT6" s="41">
        <v>41.666666666666671</v>
      </c>
      <c r="GU6" s="41">
        <v>54.166666666666664</v>
      </c>
      <c r="GV6" s="41">
        <v>0</v>
      </c>
      <c r="GW6" s="41">
        <v>47.199999999999996</v>
      </c>
      <c r="GX6" s="41">
        <v>45.800000000000004</v>
      </c>
      <c r="GY6" s="41">
        <v>4.2</v>
      </c>
      <c r="GZ6" s="41">
        <v>2.8000000000000003</v>
      </c>
      <c r="HA6" s="41">
        <v>0</v>
      </c>
    </row>
    <row r="7" spans="1:209" ht="12.75" customHeight="1" x14ac:dyDescent="0.2">
      <c r="A7" s="37" t="s">
        <v>2</v>
      </c>
      <c r="B7" s="38">
        <v>55</v>
      </c>
      <c r="C7" s="39" t="s">
        <v>121</v>
      </c>
      <c r="D7" s="38">
        <v>10</v>
      </c>
      <c r="E7" s="39" t="s">
        <v>121</v>
      </c>
      <c r="F7" s="17">
        <v>0</v>
      </c>
      <c r="G7" s="17">
        <v>28.999999999999996</v>
      </c>
      <c r="H7" s="17">
        <v>62</v>
      </c>
      <c r="I7" s="17">
        <v>10</v>
      </c>
      <c r="J7" s="17">
        <v>45</v>
      </c>
      <c r="K7" s="17">
        <v>42</v>
      </c>
      <c r="L7" s="17">
        <v>49</v>
      </c>
      <c r="M7" s="37" t="s">
        <v>2</v>
      </c>
      <c r="N7" s="38">
        <v>54</v>
      </c>
      <c r="O7" s="39" t="s">
        <v>121</v>
      </c>
      <c r="P7" s="38">
        <v>10</v>
      </c>
      <c r="Q7" s="39" t="s">
        <v>121</v>
      </c>
      <c r="R7" s="17">
        <v>5</v>
      </c>
      <c r="S7" s="17">
        <v>24</v>
      </c>
      <c r="T7" s="17">
        <v>62</v>
      </c>
      <c r="U7" s="17">
        <v>10</v>
      </c>
      <c r="V7" s="17">
        <v>46</v>
      </c>
      <c r="W7" s="17">
        <v>34</v>
      </c>
      <c r="X7" s="17">
        <v>44</v>
      </c>
      <c r="Y7" s="37" t="s">
        <v>2</v>
      </c>
      <c r="Z7" s="38">
        <v>54</v>
      </c>
      <c r="AA7" s="39" t="s">
        <v>121</v>
      </c>
      <c r="AB7" s="38">
        <v>10</v>
      </c>
      <c r="AC7" s="39" t="s">
        <v>121</v>
      </c>
      <c r="AD7" s="17">
        <v>5</v>
      </c>
      <c r="AE7" s="17">
        <v>43</v>
      </c>
      <c r="AF7" s="17">
        <v>52</v>
      </c>
      <c r="AG7" s="17">
        <v>0</v>
      </c>
      <c r="AH7" s="17">
        <v>51</v>
      </c>
      <c r="AI7" s="17">
        <v>38</v>
      </c>
      <c r="AJ7" s="17">
        <v>39</v>
      </c>
      <c r="AK7" s="17">
        <v>34</v>
      </c>
      <c r="AL7" s="17">
        <v>41</v>
      </c>
      <c r="AM7" s="17">
        <v>46</v>
      </c>
      <c r="AN7" s="17" t="e">
        <v>#VALUE!</v>
      </c>
      <c r="AO7" s="17">
        <v>5500</v>
      </c>
      <c r="AP7" s="17" t="e">
        <v>#VALUE!</v>
      </c>
      <c r="AQ7" s="17">
        <v>800</v>
      </c>
      <c r="AR7" s="17" t="e">
        <v>#VALUE!</v>
      </c>
      <c r="AS7" s="17">
        <v>5</v>
      </c>
      <c r="AT7" s="17">
        <v>48</v>
      </c>
      <c r="AU7" s="17">
        <v>48</v>
      </c>
      <c r="AV7" s="17">
        <v>0</v>
      </c>
      <c r="AW7" s="17">
        <v>32</v>
      </c>
      <c r="AX7" s="17">
        <v>25</v>
      </c>
      <c r="AY7" s="17">
        <v>45</v>
      </c>
      <c r="AZ7" s="17">
        <v>8</v>
      </c>
      <c r="BA7" s="17">
        <v>33</v>
      </c>
      <c r="BB7" s="17">
        <v>69</v>
      </c>
      <c r="BC7" s="17">
        <v>25</v>
      </c>
      <c r="BD7" s="17">
        <v>44</v>
      </c>
      <c r="BE7" s="17">
        <v>45</v>
      </c>
      <c r="BF7" s="17">
        <v>50</v>
      </c>
      <c r="BG7" s="17">
        <v>44</v>
      </c>
      <c r="BH7" s="17">
        <v>46</v>
      </c>
      <c r="BI7" s="17">
        <v>11</v>
      </c>
      <c r="BJ7" s="17">
        <v>14.000000000000002</v>
      </c>
      <c r="BK7" s="17">
        <v>45</v>
      </c>
      <c r="BL7" s="17">
        <v>54</v>
      </c>
      <c r="BM7" s="17">
        <v>100</v>
      </c>
      <c r="BN7" s="17">
        <v>4</v>
      </c>
      <c r="BO7" s="17">
        <v>39</v>
      </c>
      <c r="BP7" s="17">
        <v>23</v>
      </c>
      <c r="BQ7" s="17">
        <v>40</v>
      </c>
      <c r="BR7" s="17">
        <v>31</v>
      </c>
      <c r="BS7" s="17">
        <v>40</v>
      </c>
      <c r="BT7" s="17">
        <v>50</v>
      </c>
      <c r="BU7" s="17" t="e">
        <v>#VALUE!</v>
      </c>
      <c r="BV7" s="17">
        <v>5600</v>
      </c>
      <c r="BW7" s="17" t="e">
        <v>#VALUE!</v>
      </c>
      <c r="BX7" s="17">
        <v>1100</v>
      </c>
      <c r="BY7" s="17" t="e">
        <v>#VALUE!</v>
      </c>
      <c r="BZ7" s="17">
        <v>24</v>
      </c>
      <c r="CA7" s="17">
        <v>48</v>
      </c>
      <c r="CB7" s="17">
        <v>14.000000000000002</v>
      </c>
      <c r="CC7" s="17">
        <v>10</v>
      </c>
      <c r="CD7" s="17">
        <v>5</v>
      </c>
      <c r="CE7" s="17" t="e">
        <v>#VALUE!</v>
      </c>
      <c r="CF7" s="17">
        <v>6000</v>
      </c>
      <c r="CG7" s="17" t="e">
        <v>#VALUE!</v>
      </c>
      <c r="CH7" s="17">
        <v>900</v>
      </c>
      <c r="CI7" s="17" t="e">
        <v>#VALUE!</v>
      </c>
      <c r="CJ7" s="17">
        <v>0</v>
      </c>
      <c r="CK7" s="17">
        <v>8</v>
      </c>
      <c r="CL7" s="17">
        <v>64</v>
      </c>
      <c r="CM7" s="17">
        <v>28.000000000000004</v>
      </c>
      <c r="CN7" s="17">
        <v>32</v>
      </c>
      <c r="CO7" s="17">
        <v>39</v>
      </c>
      <c r="CP7" s="17">
        <v>34</v>
      </c>
      <c r="CQ7" s="17" t="e">
        <v>#VALUE!</v>
      </c>
      <c r="CR7" s="17">
        <v>5300</v>
      </c>
      <c r="CS7" s="17" t="e">
        <v>#VALUE!</v>
      </c>
      <c r="CT7" s="17">
        <v>1000</v>
      </c>
      <c r="CU7" s="17" t="e">
        <v>#VALUE!</v>
      </c>
      <c r="CV7" s="17">
        <v>3</v>
      </c>
      <c r="CW7" s="17">
        <v>44</v>
      </c>
      <c r="CX7" s="17">
        <v>47</v>
      </c>
      <c r="CY7" s="17">
        <v>6</v>
      </c>
      <c r="CZ7" s="17">
        <v>48</v>
      </c>
      <c r="DA7" s="17">
        <v>52</v>
      </c>
      <c r="DB7" s="17">
        <v>34</v>
      </c>
      <c r="DC7" s="17" t="e">
        <v>#VALUE!</v>
      </c>
      <c r="DD7" s="17">
        <v>5400</v>
      </c>
      <c r="DE7" s="17" t="e">
        <v>#VALUE!</v>
      </c>
      <c r="DF7" s="17">
        <v>900</v>
      </c>
      <c r="DG7" s="17" t="e">
        <v>#VALUE!</v>
      </c>
      <c r="DH7" s="17">
        <v>8</v>
      </c>
      <c r="DI7" s="17">
        <v>50</v>
      </c>
      <c r="DJ7" s="17">
        <v>36</v>
      </c>
      <c r="DK7" s="17">
        <v>6</v>
      </c>
      <c r="DL7" s="17">
        <v>36</v>
      </c>
      <c r="DM7" s="17">
        <v>45</v>
      </c>
      <c r="DN7" s="17">
        <v>52</v>
      </c>
      <c r="DO7" s="17">
        <v>47</v>
      </c>
      <c r="DP7" s="17">
        <v>38</v>
      </c>
      <c r="DQ7" s="17">
        <v>40</v>
      </c>
      <c r="DR7" s="17" t="e">
        <v>#VALUE!</v>
      </c>
      <c r="DS7" s="17">
        <v>5300</v>
      </c>
      <c r="DT7" s="17" t="e">
        <v>#VALUE!</v>
      </c>
      <c r="DU7" s="17">
        <v>800</v>
      </c>
      <c r="DV7" s="17" t="e">
        <v>#VALUE!</v>
      </c>
      <c r="DW7" s="17">
        <v>11</v>
      </c>
      <c r="DX7" s="17">
        <v>53</v>
      </c>
      <c r="DY7" s="17">
        <v>33</v>
      </c>
      <c r="DZ7" s="17">
        <v>3</v>
      </c>
      <c r="EA7" s="17">
        <v>23</v>
      </c>
      <c r="EB7" s="17">
        <v>46</v>
      </c>
      <c r="EC7" s="17">
        <v>53</v>
      </c>
      <c r="ED7" s="17">
        <v>43</v>
      </c>
      <c r="EE7" s="17">
        <v>56.000000000000007</v>
      </c>
      <c r="EF7" s="17">
        <v>47</v>
      </c>
      <c r="EG7" s="17">
        <v>43</v>
      </c>
      <c r="EH7" s="17">
        <v>57.999999999999993</v>
      </c>
      <c r="EI7" s="17">
        <v>62</v>
      </c>
      <c r="EJ7" s="17">
        <v>38</v>
      </c>
      <c r="EK7" s="17">
        <v>50</v>
      </c>
      <c r="EL7" s="17">
        <v>28.000000000000004</v>
      </c>
      <c r="EM7" s="17">
        <v>25</v>
      </c>
      <c r="EN7" s="17">
        <v>56.000000000000007</v>
      </c>
      <c r="EO7" s="17">
        <v>68</v>
      </c>
      <c r="EP7" s="17">
        <v>57.999999999999993</v>
      </c>
      <c r="EQ7" s="17">
        <v>34</v>
      </c>
      <c r="ER7" s="17">
        <v>65</v>
      </c>
      <c r="ES7" s="17">
        <v>56.999999999999993</v>
      </c>
      <c r="ET7" s="17">
        <v>45</v>
      </c>
      <c r="EU7" s="17">
        <v>47</v>
      </c>
      <c r="EV7" s="17">
        <v>41</v>
      </c>
      <c r="EW7" s="17">
        <v>34</v>
      </c>
      <c r="EX7" s="17">
        <v>44</v>
      </c>
      <c r="EY7" s="17">
        <v>39</v>
      </c>
      <c r="EZ7" s="17" t="e">
        <v>#VALUE!</v>
      </c>
      <c r="FA7" s="17">
        <v>5500</v>
      </c>
      <c r="FB7" s="17" t="e">
        <v>#VALUE!</v>
      </c>
      <c r="FC7" s="17">
        <v>1100</v>
      </c>
      <c r="FD7" s="17" t="e">
        <v>#VALUE!</v>
      </c>
      <c r="FE7" s="17">
        <v>17</v>
      </c>
      <c r="FF7" s="17">
        <v>53</v>
      </c>
      <c r="FG7" s="17">
        <v>17</v>
      </c>
      <c r="FH7" s="17">
        <v>8</v>
      </c>
      <c r="FI7" s="17">
        <v>6</v>
      </c>
      <c r="FJ7" s="40" t="s">
        <v>2</v>
      </c>
      <c r="FK7" s="41">
        <v>0</v>
      </c>
      <c r="FL7" s="41">
        <v>35.483870967741936</v>
      </c>
      <c r="FM7" s="41">
        <v>61.29032258064516</v>
      </c>
      <c r="FN7" s="41">
        <v>3.225806451612903</v>
      </c>
      <c r="FO7" s="41">
        <v>0</v>
      </c>
      <c r="FP7" s="41">
        <v>25.806451612903224</v>
      </c>
      <c r="FQ7" s="41">
        <v>70.967741935483872</v>
      </c>
      <c r="FR7" s="41">
        <v>3.225806451612903</v>
      </c>
      <c r="FS7" s="41">
        <v>3.225806451612903</v>
      </c>
      <c r="FT7" s="41">
        <v>61.29032258064516</v>
      </c>
      <c r="FU7" s="41">
        <v>32.258064516129032</v>
      </c>
      <c r="FV7" s="41">
        <v>3.225806451612903</v>
      </c>
      <c r="FW7" s="41">
        <v>0</v>
      </c>
      <c r="FX7" s="41">
        <v>38.70967741935484</v>
      </c>
      <c r="FY7" s="41">
        <v>61.29032258064516</v>
      </c>
      <c r="FZ7" s="41">
        <v>0</v>
      </c>
      <c r="GA7" s="41">
        <v>25.806451612903224</v>
      </c>
      <c r="GB7" s="41">
        <v>51.612903225806448</v>
      </c>
      <c r="GC7" s="41">
        <v>9.67741935483871</v>
      </c>
      <c r="GD7" s="41">
        <v>6.4516129032258061</v>
      </c>
      <c r="GE7" s="41">
        <v>6.4516129032258061</v>
      </c>
      <c r="GF7" s="40" t="s">
        <v>2</v>
      </c>
      <c r="GG7" s="41">
        <v>0</v>
      </c>
      <c r="GH7" s="41">
        <v>47.222222222222221</v>
      </c>
      <c r="GI7" s="41">
        <v>50</v>
      </c>
      <c r="GJ7" s="41">
        <v>2.7777777777777777</v>
      </c>
      <c r="GK7" s="41">
        <v>5.5555555555555554</v>
      </c>
      <c r="GL7" s="41">
        <v>41.666666666666671</v>
      </c>
      <c r="GM7" s="41">
        <v>52.777777777777779</v>
      </c>
      <c r="GN7" s="41">
        <v>0</v>
      </c>
      <c r="GO7" s="41">
        <v>5.5555555555555554</v>
      </c>
      <c r="GP7" s="41">
        <v>61.111111111111114</v>
      </c>
      <c r="GQ7" s="41">
        <v>33.333333333333329</v>
      </c>
      <c r="GR7" s="41">
        <v>0</v>
      </c>
      <c r="GS7" s="41">
        <v>0</v>
      </c>
      <c r="GT7" s="41">
        <v>41.666666666666671</v>
      </c>
      <c r="GU7" s="41">
        <v>52.777777777777779</v>
      </c>
      <c r="GV7" s="41">
        <v>5.5555555555555554</v>
      </c>
      <c r="GW7" s="41">
        <v>27.777777777777779</v>
      </c>
      <c r="GX7" s="41">
        <v>36.111111111111107</v>
      </c>
      <c r="GY7" s="41">
        <v>27.777777777777779</v>
      </c>
      <c r="GZ7" s="41">
        <v>5.5555555555555554</v>
      </c>
      <c r="HA7" s="41">
        <v>2.7777777777777777</v>
      </c>
    </row>
    <row r="8" spans="1:209" ht="15.75" x14ac:dyDescent="0.25">
      <c r="A8" s="37" t="s">
        <v>3</v>
      </c>
      <c r="B8" s="38">
        <v>59</v>
      </c>
      <c r="C8" s="39" t="s">
        <v>121</v>
      </c>
      <c r="D8" s="38">
        <v>8</v>
      </c>
      <c r="E8" s="39" t="s">
        <v>121</v>
      </c>
      <c r="F8" s="17">
        <v>0</v>
      </c>
      <c r="G8" s="17">
        <v>15</v>
      </c>
      <c r="H8" s="17">
        <v>61</v>
      </c>
      <c r="I8" s="17">
        <v>24</v>
      </c>
      <c r="J8" s="17">
        <v>30</v>
      </c>
      <c r="K8" s="17">
        <v>40</v>
      </c>
      <c r="L8" s="17">
        <v>40</v>
      </c>
      <c r="M8" s="37" t="s">
        <v>3</v>
      </c>
      <c r="N8" s="38">
        <v>62</v>
      </c>
      <c r="O8" s="39" t="s">
        <v>124</v>
      </c>
      <c r="P8" s="38">
        <v>8</v>
      </c>
      <c r="Q8" s="39" t="s">
        <v>121</v>
      </c>
      <c r="R8" s="17">
        <v>0</v>
      </c>
      <c r="S8" s="17">
        <v>9</v>
      </c>
      <c r="T8" s="17">
        <v>82</v>
      </c>
      <c r="U8" s="17">
        <v>9</v>
      </c>
      <c r="V8" s="17">
        <v>38</v>
      </c>
      <c r="W8" s="17">
        <v>34</v>
      </c>
      <c r="X8" s="17">
        <v>35</v>
      </c>
      <c r="Y8" s="37" t="s">
        <v>3</v>
      </c>
      <c r="Z8" s="38">
        <v>60</v>
      </c>
      <c r="AA8" s="39" t="s">
        <v>121</v>
      </c>
      <c r="AB8" s="38">
        <v>8</v>
      </c>
      <c r="AC8" s="39" t="s">
        <v>121</v>
      </c>
      <c r="AD8" s="17">
        <v>3</v>
      </c>
      <c r="AE8" s="17">
        <v>27</v>
      </c>
      <c r="AF8" s="17">
        <v>64</v>
      </c>
      <c r="AG8" s="17">
        <v>6</v>
      </c>
      <c r="AH8" s="17">
        <v>45</v>
      </c>
      <c r="AI8" s="17">
        <v>35</v>
      </c>
      <c r="AJ8" s="17">
        <v>35</v>
      </c>
      <c r="AK8" s="17">
        <v>27</v>
      </c>
      <c r="AL8" s="17">
        <v>31</v>
      </c>
      <c r="AM8" s="17">
        <v>37</v>
      </c>
      <c r="AN8" s="17" t="e">
        <v>#VALUE!</v>
      </c>
      <c r="AO8" s="17">
        <v>6000</v>
      </c>
      <c r="AP8" s="17" t="e">
        <v>#VALUE!</v>
      </c>
      <c r="AQ8" s="17">
        <v>500</v>
      </c>
      <c r="AR8" s="17" t="e">
        <v>#VALUE!</v>
      </c>
      <c r="AS8" s="17">
        <v>0</v>
      </c>
      <c r="AT8" s="17">
        <v>24</v>
      </c>
      <c r="AU8" s="17">
        <v>76</v>
      </c>
      <c r="AV8" s="17">
        <v>0</v>
      </c>
      <c r="AW8" s="17">
        <v>16</v>
      </c>
      <c r="AX8" s="17">
        <v>28.999999999999996</v>
      </c>
      <c r="AY8" s="17">
        <v>55.000000000000007</v>
      </c>
      <c r="AZ8" s="17">
        <v>11</v>
      </c>
      <c r="BA8" s="17">
        <v>18</v>
      </c>
      <c r="BB8" s="17">
        <v>56.999999999999993</v>
      </c>
      <c r="BC8" s="17">
        <v>24</v>
      </c>
      <c r="BD8" s="17">
        <v>31</v>
      </c>
      <c r="BE8" s="17">
        <v>41</v>
      </c>
      <c r="BF8" s="17">
        <v>59</v>
      </c>
      <c r="BG8" s="17">
        <v>38</v>
      </c>
      <c r="BH8" s="17">
        <v>56.000000000000007</v>
      </c>
      <c r="BI8" s="17">
        <v>0</v>
      </c>
      <c r="BJ8" s="17">
        <v>6</v>
      </c>
      <c r="BK8" s="17">
        <v>37</v>
      </c>
      <c r="BL8" s="17">
        <v>30</v>
      </c>
      <c r="BM8" s="17" t="e">
        <v>#VALUE!</v>
      </c>
      <c r="BN8" s="17">
        <v>0</v>
      </c>
      <c r="BO8" s="17">
        <v>28.999999999999996</v>
      </c>
      <c r="BP8" s="17">
        <v>8</v>
      </c>
      <c r="BQ8" s="17">
        <v>28.999999999999996</v>
      </c>
      <c r="BR8" s="17">
        <v>48</v>
      </c>
      <c r="BS8" s="17">
        <v>30</v>
      </c>
      <c r="BT8" s="17">
        <v>46</v>
      </c>
      <c r="BU8" s="17" t="e">
        <v>#VALUE!</v>
      </c>
      <c r="BV8" s="17">
        <v>6000</v>
      </c>
      <c r="BW8" s="17" t="e">
        <v>#VALUE!</v>
      </c>
      <c r="BX8" s="17">
        <v>800</v>
      </c>
      <c r="BY8" s="17" t="e">
        <v>#VALUE!</v>
      </c>
      <c r="BZ8" s="17">
        <v>3</v>
      </c>
      <c r="CA8" s="17">
        <v>39</v>
      </c>
      <c r="CB8" s="17">
        <v>42</v>
      </c>
      <c r="CC8" s="17">
        <v>15</v>
      </c>
      <c r="CD8" s="17">
        <v>0</v>
      </c>
      <c r="CE8" s="17" t="e">
        <v>#VALUE!</v>
      </c>
      <c r="CF8" s="17">
        <v>6300</v>
      </c>
      <c r="CG8" s="17" t="e">
        <v>#VALUE!</v>
      </c>
      <c r="CH8" s="17">
        <v>800</v>
      </c>
      <c r="CI8" s="17" t="e">
        <v>#VALUE!</v>
      </c>
      <c r="CJ8" s="17">
        <v>0</v>
      </c>
      <c r="CK8" s="17">
        <v>5</v>
      </c>
      <c r="CL8" s="17">
        <v>57.999999999999993</v>
      </c>
      <c r="CM8" s="17">
        <v>38</v>
      </c>
      <c r="CN8" s="17">
        <v>26</v>
      </c>
      <c r="CO8" s="17">
        <v>34</v>
      </c>
      <c r="CP8" s="17">
        <v>32</v>
      </c>
      <c r="CQ8" s="17" t="e">
        <v>#VALUE!</v>
      </c>
      <c r="CR8" s="17">
        <v>6000</v>
      </c>
      <c r="CS8" s="17" t="e">
        <v>#VALUE!</v>
      </c>
      <c r="CT8" s="17">
        <v>1000</v>
      </c>
      <c r="CU8" s="17" t="e">
        <v>#VALUE!</v>
      </c>
      <c r="CV8" s="17">
        <v>0</v>
      </c>
      <c r="CW8" s="17">
        <v>20</v>
      </c>
      <c r="CX8" s="17">
        <v>65</v>
      </c>
      <c r="CY8" s="17">
        <v>15</v>
      </c>
      <c r="CZ8" s="17">
        <v>36</v>
      </c>
      <c r="DA8" s="17">
        <v>40</v>
      </c>
      <c r="DB8" s="17">
        <v>27</v>
      </c>
      <c r="DC8" s="17" t="e">
        <v>#VALUE!</v>
      </c>
      <c r="DD8" s="17">
        <v>5900</v>
      </c>
      <c r="DE8" s="17" t="e">
        <v>#VALUE!</v>
      </c>
      <c r="DF8" s="17">
        <v>1100</v>
      </c>
      <c r="DG8" s="17" t="e">
        <v>#VALUE!</v>
      </c>
      <c r="DH8" s="17">
        <v>10</v>
      </c>
      <c r="DI8" s="17">
        <v>23</v>
      </c>
      <c r="DJ8" s="17">
        <v>48</v>
      </c>
      <c r="DK8" s="17">
        <v>20</v>
      </c>
      <c r="DL8" s="17">
        <v>28.000000000000004</v>
      </c>
      <c r="DM8" s="17">
        <v>37</v>
      </c>
      <c r="DN8" s="17">
        <v>41</v>
      </c>
      <c r="DO8" s="17">
        <v>30</v>
      </c>
      <c r="DP8" s="17">
        <v>33</v>
      </c>
      <c r="DQ8" s="17">
        <v>32</v>
      </c>
      <c r="DR8" s="17" t="e">
        <v>#VALUE!</v>
      </c>
      <c r="DS8" s="17">
        <v>5800</v>
      </c>
      <c r="DT8" s="17" t="e">
        <v>#VALUE!</v>
      </c>
      <c r="DU8" s="17">
        <v>900</v>
      </c>
      <c r="DV8" s="17" t="e">
        <v>#VALUE!</v>
      </c>
      <c r="DW8" s="17">
        <v>5</v>
      </c>
      <c r="DX8" s="17">
        <v>28.000000000000004</v>
      </c>
      <c r="DY8" s="17">
        <v>65</v>
      </c>
      <c r="DZ8" s="17">
        <v>3</v>
      </c>
      <c r="EA8" s="17">
        <v>8</v>
      </c>
      <c r="EB8" s="17">
        <v>26</v>
      </c>
      <c r="EC8" s="17">
        <v>35</v>
      </c>
      <c r="ED8" s="17">
        <v>28.000000000000004</v>
      </c>
      <c r="EE8" s="17">
        <v>39</v>
      </c>
      <c r="EF8" s="17">
        <v>48</v>
      </c>
      <c r="EG8" s="17">
        <v>42</v>
      </c>
      <c r="EH8" s="17">
        <v>41</v>
      </c>
      <c r="EI8" s="17">
        <v>49</v>
      </c>
      <c r="EJ8" s="17">
        <v>43</v>
      </c>
      <c r="EK8" s="17">
        <v>39</v>
      </c>
      <c r="EL8" s="17">
        <v>24</v>
      </c>
      <c r="EM8" s="17">
        <v>23</v>
      </c>
      <c r="EN8" s="17">
        <v>40</v>
      </c>
      <c r="EO8" s="17">
        <v>56.000000000000007</v>
      </c>
      <c r="EP8" s="17">
        <v>61</v>
      </c>
      <c r="EQ8" s="17">
        <v>33</v>
      </c>
      <c r="ER8" s="17">
        <v>50</v>
      </c>
      <c r="ES8" s="17">
        <v>53</v>
      </c>
      <c r="ET8" s="17">
        <v>39</v>
      </c>
      <c r="EU8" s="17">
        <v>33</v>
      </c>
      <c r="EV8" s="17">
        <v>33</v>
      </c>
      <c r="EW8" s="17">
        <v>26</v>
      </c>
      <c r="EX8" s="17">
        <v>24</v>
      </c>
      <c r="EY8" s="17">
        <v>28.000000000000004</v>
      </c>
      <c r="EZ8" s="17" t="e">
        <v>#VALUE!</v>
      </c>
      <c r="FA8" s="17">
        <v>6100</v>
      </c>
      <c r="FB8" s="17" t="e">
        <v>#VALUE!</v>
      </c>
      <c r="FC8" s="17">
        <v>1000</v>
      </c>
      <c r="FD8" s="17" t="e">
        <v>#VALUE!</v>
      </c>
      <c r="FE8" s="17">
        <v>13</v>
      </c>
      <c r="FF8" s="17">
        <v>23</v>
      </c>
      <c r="FG8" s="17">
        <v>40</v>
      </c>
      <c r="FH8" s="17">
        <v>18</v>
      </c>
      <c r="FI8" s="17">
        <v>8</v>
      </c>
      <c r="FJ8" s="42" t="s">
        <v>125</v>
      </c>
      <c r="FK8" s="41">
        <v>0</v>
      </c>
      <c r="FL8" s="41">
        <v>11.76470588235294</v>
      </c>
      <c r="FM8" s="41">
        <v>64.705882352941174</v>
      </c>
      <c r="FN8" s="41">
        <v>23.52941176470588</v>
      </c>
      <c r="FO8" s="41">
        <v>0</v>
      </c>
      <c r="FP8" s="41">
        <v>14.705882352941178</v>
      </c>
      <c r="FQ8" s="41">
        <v>82.35294117647058</v>
      </c>
      <c r="FR8" s="41">
        <v>2.9411764705882351</v>
      </c>
      <c r="FS8" s="41">
        <v>5.8823529411764701</v>
      </c>
      <c r="FT8" s="41">
        <v>35.294117647058826</v>
      </c>
      <c r="FU8" s="41">
        <v>55.882352941176471</v>
      </c>
      <c r="FV8" s="41">
        <v>2.9411764705882351</v>
      </c>
      <c r="FW8" s="41">
        <v>0</v>
      </c>
      <c r="FX8" s="41">
        <v>20.588235294117645</v>
      </c>
      <c r="FY8" s="41">
        <v>76.470588235294116</v>
      </c>
      <c r="FZ8" s="41">
        <v>2.9411764705882351</v>
      </c>
      <c r="GA8" s="41">
        <v>11.76470588235294</v>
      </c>
      <c r="GB8" s="41">
        <v>47.058823529411761</v>
      </c>
      <c r="GC8" s="41">
        <v>17.647058823529413</v>
      </c>
      <c r="GD8" s="41">
        <v>11.76470588235294</v>
      </c>
      <c r="GE8" s="41">
        <v>11.76470588235294</v>
      </c>
      <c r="GF8" s="42" t="s">
        <v>125</v>
      </c>
      <c r="GG8" s="41">
        <v>0</v>
      </c>
      <c r="GH8" s="41">
        <v>14.814814814814813</v>
      </c>
      <c r="GI8" s="41">
        <v>77.777777777777786</v>
      </c>
      <c r="GJ8" s="41">
        <v>7.4074074074074066</v>
      </c>
      <c r="GK8" s="41">
        <v>3.7037037037037033</v>
      </c>
      <c r="GL8" s="41">
        <v>25.925925925925924</v>
      </c>
      <c r="GM8" s="41">
        <v>55.555555555555557</v>
      </c>
      <c r="GN8" s="41">
        <v>14.814814814814813</v>
      </c>
      <c r="GO8" s="41">
        <v>3.7037037037037033</v>
      </c>
      <c r="GP8" s="41">
        <v>33.333333333333329</v>
      </c>
      <c r="GQ8" s="41">
        <v>55.555555555555557</v>
      </c>
      <c r="GR8" s="41">
        <v>7.4074074074074066</v>
      </c>
      <c r="GS8" s="41">
        <v>3.7037037037037033</v>
      </c>
      <c r="GT8" s="41">
        <v>25.925925925925924</v>
      </c>
      <c r="GU8" s="41">
        <v>66.666666666666657</v>
      </c>
      <c r="GV8" s="41">
        <v>3.7037037037037033</v>
      </c>
      <c r="GW8" s="41">
        <v>11.111111111111111</v>
      </c>
      <c r="GX8" s="41">
        <v>33.333333333333329</v>
      </c>
      <c r="GY8" s="41">
        <v>18.518518518518519</v>
      </c>
      <c r="GZ8" s="41">
        <v>18.518518518518519</v>
      </c>
      <c r="HA8" s="41">
        <v>18.518518518518519</v>
      </c>
    </row>
    <row r="9" spans="1:209" x14ac:dyDescent="0.2">
      <c r="A9" s="37" t="s">
        <v>4</v>
      </c>
      <c r="B9" s="38">
        <v>56</v>
      </c>
      <c r="C9" s="39" t="s">
        <v>121</v>
      </c>
      <c r="D9" s="38">
        <v>9</v>
      </c>
      <c r="E9" s="39" t="s">
        <v>121</v>
      </c>
      <c r="F9" s="17">
        <v>0</v>
      </c>
      <c r="G9" s="17">
        <v>26</v>
      </c>
      <c r="H9" s="17">
        <v>60</v>
      </c>
      <c r="I9" s="17">
        <v>15</v>
      </c>
      <c r="J9" s="17">
        <v>43</v>
      </c>
      <c r="K9" s="17">
        <v>44</v>
      </c>
      <c r="L9" s="17">
        <v>49</v>
      </c>
      <c r="M9" s="37" t="s">
        <v>4</v>
      </c>
      <c r="N9" s="38">
        <v>52</v>
      </c>
      <c r="O9" s="39" t="s">
        <v>121</v>
      </c>
      <c r="P9" s="38">
        <v>11</v>
      </c>
      <c r="Q9" s="39" t="s">
        <v>121</v>
      </c>
      <c r="R9" s="17">
        <v>9</v>
      </c>
      <c r="S9" s="17">
        <v>36</v>
      </c>
      <c r="T9" s="17">
        <v>52</v>
      </c>
      <c r="U9" s="17">
        <v>3</v>
      </c>
      <c r="V9" s="17">
        <v>56.000000000000007</v>
      </c>
      <c r="W9" s="17">
        <v>49</v>
      </c>
      <c r="X9" s="17">
        <v>55.000000000000007</v>
      </c>
      <c r="Y9" s="37" t="s">
        <v>4</v>
      </c>
      <c r="Z9" s="38">
        <v>55</v>
      </c>
      <c r="AA9" s="39" t="s">
        <v>121</v>
      </c>
      <c r="AB9" s="38">
        <v>10</v>
      </c>
      <c r="AC9" s="39" t="s">
        <v>121</v>
      </c>
      <c r="AD9" s="17">
        <v>8</v>
      </c>
      <c r="AE9" s="17">
        <v>39</v>
      </c>
      <c r="AF9" s="17">
        <v>49</v>
      </c>
      <c r="AG9" s="17">
        <v>3</v>
      </c>
      <c r="AH9" s="17">
        <v>50</v>
      </c>
      <c r="AI9" s="17">
        <v>46</v>
      </c>
      <c r="AJ9" s="17">
        <v>53</v>
      </c>
      <c r="AK9" s="17">
        <v>39</v>
      </c>
      <c r="AL9" s="17">
        <v>34</v>
      </c>
      <c r="AM9" s="17">
        <v>48</v>
      </c>
      <c r="AN9" s="17" t="e">
        <v>#VALUE!</v>
      </c>
      <c r="AO9" s="17">
        <v>5400</v>
      </c>
      <c r="AP9" s="17" t="e">
        <v>#VALUE!</v>
      </c>
      <c r="AQ9" s="17">
        <v>800</v>
      </c>
      <c r="AR9" s="17" t="e">
        <v>#VALUE!</v>
      </c>
      <c r="AS9" s="17">
        <v>4</v>
      </c>
      <c r="AT9" s="17">
        <v>54</v>
      </c>
      <c r="AU9" s="17">
        <v>40</v>
      </c>
      <c r="AV9" s="17">
        <v>1</v>
      </c>
      <c r="AW9" s="17">
        <v>31</v>
      </c>
      <c r="AX9" s="17">
        <v>31</v>
      </c>
      <c r="AY9" s="17">
        <v>82</v>
      </c>
      <c r="AZ9" s="17">
        <v>24</v>
      </c>
      <c r="BA9" s="17">
        <v>26</v>
      </c>
      <c r="BB9" s="17">
        <v>56.999999999999993</v>
      </c>
      <c r="BC9" s="17">
        <v>31</v>
      </c>
      <c r="BD9" s="17">
        <v>41</v>
      </c>
      <c r="BE9" s="17">
        <v>63</v>
      </c>
      <c r="BF9" s="17">
        <v>70</v>
      </c>
      <c r="BG9" s="17">
        <v>45</v>
      </c>
      <c r="BH9" s="17">
        <v>63</v>
      </c>
      <c r="BI9" s="17">
        <v>10</v>
      </c>
      <c r="BJ9" s="17">
        <v>37</v>
      </c>
      <c r="BK9" s="17">
        <v>56.999999999999993</v>
      </c>
      <c r="BL9" s="17">
        <v>50</v>
      </c>
      <c r="BM9" s="17">
        <v>0</v>
      </c>
      <c r="BN9" s="17">
        <v>7.0000000000000009</v>
      </c>
      <c r="BO9" s="17">
        <v>54</v>
      </c>
      <c r="BP9" s="17">
        <v>18</v>
      </c>
      <c r="BQ9" s="17">
        <v>47</v>
      </c>
      <c r="BR9" s="17">
        <v>41</v>
      </c>
      <c r="BS9" s="17">
        <v>48</v>
      </c>
      <c r="BT9" s="17">
        <v>61</v>
      </c>
      <c r="BU9" s="17" t="e">
        <v>#VALUE!</v>
      </c>
      <c r="BV9" s="17">
        <v>5400</v>
      </c>
      <c r="BW9" s="17" t="e">
        <v>#VALUE!</v>
      </c>
      <c r="BX9" s="17">
        <v>1000</v>
      </c>
      <c r="BY9" s="17" t="e">
        <v>#VALUE!</v>
      </c>
      <c r="BZ9" s="17">
        <v>30</v>
      </c>
      <c r="CA9" s="17">
        <v>37</v>
      </c>
      <c r="CB9" s="17">
        <v>25</v>
      </c>
      <c r="CC9" s="17">
        <v>7.0000000000000009</v>
      </c>
      <c r="CD9" s="17">
        <v>1</v>
      </c>
      <c r="CE9" s="17" t="e">
        <v>#VALUE!</v>
      </c>
      <c r="CF9" s="17">
        <v>5800</v>
      </c>
      <c r="CG9" s="17" t="e">
        <v>#VALUE!</v>
      </c>
      <c r="CH9" s="17">
        <v>800</v>
      </c>
      <c r="CI9" s="17" t="e">
        <v>#VALUE!</v>
      </c>
      <c r="CJ9" s="17">
        <v>0</v>
      </c>
      <c r="CK9" s="17">
        <v>17</v>
      </c>
      <c r="CL9" s="17">
        <v>69</v>
      </c>
      <c r="CM9" s="17">
        <v>14.000000000000002</v>
      </c>
      <c r="CN9" s="17">
        <v>39</v>
      </c>
      <c r="CO9" s="17">
        <v>41</v>
      </c>
      <c r="CP9" s="17">
        <v>37</v>
      </c>
      <c r="CQ9" s="17" t="e">
        <v>#VALUE!</v>
      </c>
      <c r="CR9" s="17">
        <v>5300</v>
      </c>
      <c r="CS9" s="17" t="e">
        <v>#VALUE!</v>
      </c>
      <c r="CT9" s="17">
        <v>1100</v>
      </c>
      <c r="CU9" s="17" t="e">
        <v>#VALUE!</v>
      </c>
      <c r="CV9" s="17">
        <v>7.0000000000000009</v>
      </c>
      <c r="CW9" s="17">
        <v>35</v>
      </c>
      <c r="CX9" s="17">
        <v>50</v>
      </c>
      <c r="CY9" s="17">
        <v>8</v>
      </c>
      <c r="CZ9" s="17">
        <v>46</v>
      </c>
      <c r="DA9" s="17">
        <v>52</v>
      </c>
      <c r="DB9" s="17">
        <v>36</v>
      </c>
      <c r="DC9" s="17" t="e">
        <v>#VALUE!</v>
      </c>
      <c r="DD9" s="17">
        <v>5500</v>
      </c>
      <c r="DE9" s="17" t="e">
        <v>#VALUE!</v>
      </c>
      <c r="DF9" s="17">
        <v>1000</v>
      </c>
      <c r="DG9" s="17" t="e">
        <v>#VALUE!</v>
      </c>
      <c r="DH9" s="17">
        <v>9</v>
      </c>
      <c r="DI9" s="17">
        <v>41</v>
      </c>
      <c r="DJ9" s="17">
        <v>45</v>
      </c>
      <c r="DK9" s="17">
        <v>5</v>
      </c>
      <c r="DL9" s="17">
        <v>35</v>
      </c>
      <c r="DM9" s="17">
        <v>42</v>
      </c>
      <c r="DN9" s="17">
        <v>50</v>
      </c>
      <c r="DO9" s="17">
        <v>39</v>
      </c>
      <c r="DP9" s="17">
        <v>31</v>
      </c>
      <c r="DQ9" s="17">
        <v>47</v>
      </c>
      <c r="DR9" s="17" t="e">
        <v>#VALUE!</v>
      </c>
      <c r="DS9" s="17">
        <v>5200</v>
      </c>
      <c r="DT9" s="17" t="e">
        <v>#VALUE!</v>
      </c>
      <c r="DU9" s="17">
        <v>900</v>
      </c>
      <c r="DV9" s="17" t="e">
        <v>#VALUE!</v>
      </c>
      <c r="DW9" s="17">
        <v>10</v>
      </c>
      <c r="DX9" s="17">
        <v>55.000000000000007</v>
      </c>
      <c r="DY9" s="17">
        <v>34</v>
      </c>
      <c r="DZ9" s="17">
        <v>1</v>
      </c>
      <c r="EA9" s="17">
        <v>19</v>
      </c>
      <c r="EB9" s="17">
        <v>49</v>
      </c>
      <c r="EC9" s="17">
        <v>51</v>
      </c>
      <c r="ED9" s="17">
        <v>37</v>
      </c>
      <c r="EE9" s="17">
        <v>50</v>
      </c>
      <c r="EF9" s="17">
        <v>52</v>
      </c>
      <c r="EG9" s="17">
        <v>55.000000000000007</v>
      </c>
      <c r="EH9" s="17">
        <v>54</v>
      </c>
      <c r="EI9" s="17">
        <v>59</v>
      </c>
      <c r="EJ9" s="17">
        <v>61</v>
      </c>
      <c r="EK9" s="17">
        <v>55.000000000000007</v>
      </c>
      <c r="EL9" s="17">
        <v>31</v>
      </c>
      <c r="EM9" s="17">
        <v>30</v>
      </c>
      <c r="EN9" s="17">
        <v>46</v>
      </c>
      <c r="EO9" s="17">
        <v>63</v>
      </c>
      <c r="EP9" s="17">
        <v>63</v>
      </c>
      <c r="EQ9" s="17">
        <v>46</v>
      </c>
      <c r="ER9" s="17">
        <v>56.000000000000007</v>
      </c>
      <c r="ES9" s="17">
        <v>66</v>
      </c>
      <c r="ET9" s="17">
        <v>50</v>
      </c>
      <c r="EU9" s="17">
        <v>45</v>
      </c>
      <c r="EV9" s="17">
        <v>41</v>
      </c>
      <c r="EW9" s="17">
        <v>37</v>
      </c>
      <c r="EX9" s="17">
        <v>44</v>
      </c>
      <c r="EY9" s="17">
        <v>52</v>
      </c>
      <c r="EZ9" s="17" t="e">
        <v>#VALUE!</v>
      </c>
      <c r="FA9" s="17">
        <v>5400</v>
      </c>
      <c r="FB9" s="17" t="e">
        <v>#VALUE!</v>
      </c>
      <c r="FC9" s="17">
        <v>1000</v>
      </c>
      <c r="FD9" s="17" t="e">
        <v>#VALUE!</v>
      </c>
      <c r="FE9" s="17">
        <v>27</v>
      </c>
      <c r="FF9" s="17">
        <v>34</v>
      </c>
      <c r="FG9" s="17">
        <v>31</v>
      </c>
      <c r="FH9" s="17">
        <v>5</v>
      </c>
      <c r="FI9" s="17">
        <v>3</v>
      </c>
      <c r="FJ9" s="40" t="s">
        <v>126</v>
      </c>
      <c r="FK9" s="41">
        <v>2.1276595744680851</v>
      </c>
      <c r="FL9" s="41">
        <v>23.404255319148938</v>
      </c>
      <c r="FM9" s="41">
        <v>71.276595744680847</v>
      </c>
      <c r="FN9" s="41">
        <v>3.1914893617021276</v>
      </c>
      <c r="FO9" s="41">
        <v>2.1276595744680851</v>
      </c>
      <c r="FP9" s="41">
        <v>46.808510638297875</v>
      </c>
      <c r="FQ9" s="41">
        <v>51.063829787234042</v>
      </c>
      <c r="FR9" s="41">
        <v>0</v>
      </c>
      <c r="FS9" s="41">
        <v>10.638297872340425</v>
      </c>
      <c r="FT9" s="41">
        <v>51.063829787234042</v>
      </c>
      <c r="FU9" s="41">
        <v>38.297872340425535</v>
      </c>
      <c r="FV9" s="41">
        <v>0</v>
      </c>
      <c r="FW9" s="41">
        <v>5.3191489361702127</v>
      </c>
      <c r="FX9" s="41">
        <v>50</v>
      </c>
      <c r="FY9" s="41">
        <v>43.61702127659575</v>
      </c>
      <c r="FZ9" s="41">
        <v>1.0638297872340425</v>
      </c>
      <c r="GA9" s="41">
        <v>47.872340425531917</v>
      </c>
      <c r="GB9" s="41">
        <v>48.936170212765958</v>
      </c>
      <c r="GC9" s="41">
        <v>2.1276595744680851</v>
      </c>
      <c r="GD9" s="41">
        <v>1.0638297872340425</v>
      </c>
      <c r="GE9" s="41">
        <v>0</v>
      </c>
      <c r="GF9" s="40" t="s">
        <v>126</v>
      </c>
      <c r="GG9" s="41">
        <v>0.97087378640776689</v>
      </c>
      <c r="GH9" s="41">
        <v>39.805825242718448</v>
      </c>
      <c r="GI9" s="41">
        <v>55.339805825242713</v>
      </c>
      <c r="GJ9" s="41">
        <v>3.8834951456310676</v>
      </c>
      <c r="GK9" s="41">
        <v>8.7378640776699026</v>
      </c>
      <c r="GL9" s="41">
        <v>45.631067961165051</v>
      </c>
      <c r="GM9" s="41">
        <v>41.747572815533978</v>
      </c>
      <c r="GN9" s="41">
        <v>3.8834951456310676</v>
      </c>
      <c r="GO9" s="41">
        <v>7.7669902912621351</v>
      </c>
      <c r="GP9" s="41">
        <v>52.427184466019419</v>
      </c>
      <c r="GQ9" s="41">
        <v>37.864077669902912</v>
      </c>
      <c r="GR9" s="41">
        <v>1.9417475728155338</v>
      </c>
      <c r="GS9" s="41">
        <v>0.97087378640776689</v>
      </c>
      <c r="GT9" s="41">
        <v>48.543689320388353</v>
      </c>
      <c r="GU9" s="41">
        <v>47.572815533980581</v>
      </c>
      <c r="GV9" s="41">
        <v>2.912621359223301</v>
      </c>
      <c r="GW9" s="41">
        <v>42.718446601941743</v>
      </c>
      <c r="GX9" s="41">
        <v>47.572815533980581</v>
      </c>
      <c r="GY9" s="41">
        <v>6.7961165048543686</v>
      </c>
      <c r="GZ9" s="41">
        <v>1.9417475728155338</v>
      </c>
      <c r="HA9" s="41">
        <v>0.97087378640776689</v>
      </c>
    </row>
    <row r="10" spans="1:209" x14ac:dyDescent="0.2">
      <c r="A10" s="37" t="s">
        <v>5</v>
      </c>
      <c r="B10" s="38">
        <v>55</v>
      </c>
      <c r="C10" s="39" t="s">
        <v>121</v>
      </c>
      <c r="D10" s="38">
        <v>8</v>
      </c>
      <c r="E10" s="39" t="s">
        <v>121</v>
      </c>
      <c r="F10" s="17">
        <v>0</v>
      </c>
      <c r="G10" s="17">
        <v>28.999999999999996</v>
      </c>
      <c r="H10" s="17">
        <v>61</v>
      </c>
      <c r="I10" s="17">
        <v>10</v>
      </c>
      <c r="J10" s="17">
        <v>43</v>
      </c>
      <c r="K10" s="17">
        <v>42</v>
      </c>
      <c r="L10" s="17">
        <v>54</v>
      </c>
      <c r="M10" s="37" t="s">
        <v>5</v>
      </c>
      <c r="N10" s="38">
        <v>51</v>
      </c>
      <c r="O10" s="39" t="s">
        <v>121</v>
      </c>
      <c r="P10" s="38">
        <v>10</v>
      </c>
      <c r="Q10" s="39" t="s">
        <v>121</v>
      </c>
      <c r="R10" s="17">
        <v>8</v>
      </c>
      <c r="S10" s="17">
        <v>35</v>
      </c>
      <c r="T10" s="17">
        <v>56.999999999999993</v>
      </c>
      <c r="U10" s="17">
        <v>0</v>
      </c>
      <c r="V10" s="17">
        <v>54</v>
      </c>
      <c r="W10" s="17">
        <v>46</v>
      </c>
      <c r="X10" s="17">
        <v>54</v>
      </c>
      <c r="Y10" s="37" t="s">
        <v>5</v>
      </c>
      <c r="Z10" s="38">
        <v>51</v>
      </c>
      <c r="AA10" s="39" t="s">
        <v>121</v>
      </c>
      <c r="AB10" s="38">
        <v>9</v>
      </c>
      <c r="AC10" s="39" t="s">
        <v>121</v>
      </c>
      <c r="AD10" s="17">
        <v>18</v>
      </c>
      <c r="AE10" s="17">
        <v>53</v>
      </c>
      <c r="AF10" s="17">
        <v>28.999999999999996</v>
      </c>
      <c r="AG10" s="17">
        <v>0</v>
      </c>
      <c r="AH10" s="17">
        <v>52</v>
      </c>
      <c r="AI10" s="17">
        <v>49</v>
      </c>
      <c r="AJ10" s="17">
        <v>61</v>
      </c>
      <c r="AK10" s="17">
        <v>45</v>
      </c>
      <c r="AL10" s="17">
        <v>44</v>
      </c>
      <c r="AM10" s="17">
        <v>47</v>
      </c>
      <c r="AN10" s="17" t="e">
        <v>#VALUE!</v>
      </c>
      <c r="AO10" s="17">
        <v>5000</v>
      </c>
      <c r="AP10" s="17" t="e">
        <v>#VALUE!</v>
      </c>
      <c r="AQ10" s="17">
        <v>1000</v>
      </c>
      <c r="AR10" s="17" t="e">
        <v>#VALUE!</v>
      </c>
      <c r="AS10" s="17">
        <v>18</v>
      </c>
      <c r="AT10" s="17">
        <v>55.000000000000007</v>
      </c>
      <c r="AU10" s="17">
        <v>27</v>
      </c>
      <c r="AV10" s="17">
        <v>0</v>
      </c>
      <c r="AW10" s="17">
        <v>42</v>
      </c>
      <c r="AX10" s="17">
        <v>38</v>
      </c>
      <c r="AY10" s="17">
        <v>74</v>
      </c>
      <c r="AZ10" s="17">
        <v>30</v>
      </c>
      <c r="BA10" s="17">
        <v>38</v>
      </c>
      <c r="BB10" s="17">
        <v>71</v>
      </c>
      <c r="BC10" s="17">
        <v>38</v>
      </c>
      <c r="BD10" s="17">
        <v>43</v>
      </c>
      <c r="BE10" s="17">
        <v>56.000000000000007</v>
      </c>
      <c r="BF10" s="17">
        <v>69</v>
      </c>
      <c r="BG10" s="17">
        <v>63</v>
      </c>
      <c r="BH10" s="17">
        <v>71</v>
      </c>
      <c r="BI10" s="17">
        <v>14.000000000000002</v>
      </c>
      <c r="BJ10" s="17">
        <v>37</v>
      </c>
      <c r="BK10" s="17">
        <v>56.999999999999993</v>
      </c>
      <c r="BL10" s="17">
        <v>62</v>
      </c>
      <c r="BM10" s="17" t="e">
        <v>#VALUE!</v>
      </c>
      <c r="BN10" s="17">
        <v>11</v>
      </c>
      <c r="BO10" s="17">
        <v>48</v>
      </c>
      <c r="BP10" s="17">
        <v>39</v>
      </c>
      <c r="BQ10" s="17">
        <v>59</v>
      </c>
      <c r="BR10" s="17">
        <v>46</v>
      </c>
      <c r="BS10" s="17">
        <v>45</v>
      </c>
      <c r="BT10" s="17">
        <v>67</v>
      </c>
      <c r="BU10" s="17" t="e">
        <v>#VALUE!</v>
      </c>
      <c r="BV10" s="17">
        <v>5100</v>
      </c>
      <c r="BW10" s="17" t="e">
        <v>#VALUE!</v>
      </c>
      <c r="BX10" s="17">
        <v>1000</v>
      </c>
      <c r="BY10" s="17" t="e">
        <v>#VALUE!</v>
      </c>
      <c r="BZ10" s="17">
        <v>37</v>
      </c>
      <c r="CA10" s="17">
        <v>43</v>
      </c>
      <c r="CB10" s="17">
        <v>14.000000000000002</v>
      </c>
      <c r="CC10" s="17">
        <v>6</v>
      </c>
      <c r="CD10" s="17">
        <v>0</v>
      </c>
      <c r="CE10" s="17" t="e">
        <v>#VALUE!</v>
      </c>
      <c r="CF10" s="17">
        <v>5300</v>
      </c>
      <c r="CG10" s="17" t="e">
        <v>#VALUE!</v>
      </c>
      <c r="CH10" s="17">
        <v>700</v>
      </c>
      <c r="CI10" s="17" t="e">
        <v>#VALUE!</v>
      </c>
      <c r="CJ10" s="17">
        <v>2</v>
      </c>
      <c r="CK10" s="17">
        <v>28.000000000000004</v>
      </c>
      <c r="CL10" s="17">
        <v>65</v>
      </c>
      <c r="CM10" s="17">
        <v>5</v>
      </c>
      <c r="CN10" s="17">
        <v>44</v>
      </c>
      <c r="CO10" s="17">
        <v>51</v>
      </c>
      <c r="CP10" s="17">
        <v>46</v>
      </c>
      <c r="CQ10" s="17" t="e">
        <v>#VALUE!</v>
      </c>
      <c r="CR10" s="17">
        <v>4500</v>
      </c>
      <c r="CS10" s="17" t="e">
        <v>#VALUE!</v>
      </c>
      <c r="CT10" s="17">
        <v>1000</v>
      </c>
      <c r="CU10" s="17" t="e">
        <v>#VALUE!</v>
      </c>
      <c r="CV10" s="17">
        <v>12</v>
      </c>
      <c r="CW10" s="17">
        <v>60</v>
      </c>
      <c r="CX10" s="17">
        <v>28.000000000000004</v>
      </c>
      <c r="CY10" s="17">
        <v>0</v>
      </c>
      <c r="CZ10" s="17">
        <v>56.999999999999993</v>
      </c>
      <c r="DA10" s="17">
        <v>63</v>
      </c>
      <c r="DB10" s="17">
        <v>47</v>
      </c>
      <c r="DC10" s="17" t="e">
        <v>#VALUE!</v>
      </c>
      <c r="DD10" s="17">
        <v>5000</v>
      </c>
      <c r="DE10" s="17" t="e">
        <v>#VALUE!</v>
      </c>
      <c r="DF10" s="17">
        <v>800</v>
      </c>
      <c r="DG10" s="17" t="e">
        <v>#VALUE!</v>
      </c>
      <c r="DH10" s="17">
        <v>14.000000000000002</v>
      </c>
      <c r="DI10" s="17">
        <v>60</v>
      </c>
      <c r="DJ10" s="17">
        <v>26</v>
      </c>
      <c r="DK10" s="17">
        <v>0</v>
      </c>
      <c r="DL10" s="17">
        <v>49</v>
      </c>
      <c r="DM10" s="17">
        <v>51</v>
      </c>
      <c r="DN10" s="17">
        <v>55.000000000000007</v>
      </c>
      <c r="DO10" s="17">
        <v>46</v>
      </c>
      <c r="DP10" s="17">
        <v>42</v>
      </c>
      <c r="DQ10" s="17">
        <v>56.999999999999993</v>
      </c>
      <c r="DR10" s="17" t="e">
        <v>#VALUE!</v>
      </c>
      <c r="DS10" s="17">
        <v>4900</v>
      </c>
      <c r="DT10" s="17" t="e">
        <v>#VALUE!</v>
      </c>
      <c r="DU10" s="17">
        <v>800</v>
      </c>
      <c r="DV10" s="17" t="e">
        <v>#VALUE!</v>
      </c>
      <c r="DW10" s="17">
        <v>16</v>
      </c>
      <c r="DX10" s="17">
        <v>57.999999999999993</v>
      </c>
      <c r="DY10" s="17">
        <v>26</v>
      </c>
      <c r="DZ10" s="17">
        <v>0</v>
      </c>
      <c r="EA10" s="17">
        <v>32</v>
      </c>
      <c r="EB10" s="17">
        <v>48</v>
      </c>
      <c r="EC10" s="17">
        <v>70</v>
      </c>
      <c r="ED10" s="17">
        <v>41</v>
      </c>
      <c r="EE10" s="17">
        <v>56.000000000000007</v>
      </c>
      <c r="EF10" s="17">
        <v>63</v>
      </c>
      <c r="EG10" s="17">
        <v>60</v>
      </c>
      <c r="EH10" s="17">
        <v>54</v>
      </c>
      <c r="EI10" s="17">
        <v>57.999999999999993</v>
      </c>
      <c r="EJ10" s="17">
        <v>55.000000000000007</v>
      </c>
      <c r="EK10" s="17">
        <v>73</v>
      </c>
      <c r="EL10" s="17">
        <v>39</v>
      </c>
      <c r="EM10" s="17">
        <v>31</v>
      </c>
      <c r="EN10" s="17">
        <v>48</v>
      </c>
      <c r="EO10" s="17">
        <v>72</v>
      </c>
      <c r="EP10" s="17">
        <v>64</v>
      </c>
      <c r="EQ10" s="17">
        <v>47</v>
      </c>
      <c r="ER10" s="17">
        <v>79</v>
      </c>
      <c r="ES10" s="17">
        <v>55.000000000000007</v>
      </c>
      <c r="ET10" s="17">
        <v>45</v>
      </c>
      <c r="EU10" s="17">
        <v>48</v>
      </c>
      <c r="EV10" s="17">
        <v>48</v>
      </c>
      <c r="EW10" s="17">
        <v>45</v>
      </c>
      <c r="EX10" s="17">
        <v>50</v>
      </c>
      <c r="EY10" s="17">
        <v>50</v>
      </c>
      <c r="EZ10" s="17" t="e">
        <v>#VALUE!</v>
      </c>
      <c r="FA10" s="17">
        <v>4700</v>
      </c>
      <c r="FB10" s="17" t="e">
        <v>#VALUE!</v>
      </c>
      <c r="FC10" s="17">
        <v>800</v>
      </c>
      <c r="FD10" s="17" t="e">
        <v>#VALUE!</v>
      </c>
      <c r="FE10" s="17">
        <v>56.000000000000007</v>
      </c>
      <c r="FF10" s="17">
        <v>35</v>
      </c>
      <c r="FG10" s="17">
        <v>7.0000000000000009</v>
      </c>
      <c r="FH10" s="17">
        <v>2</v>
      </c>
      <c r="FI10" s="17">
        <v>0</v>
      </c>
      <c r="FJ10" s="40" t="s">
        <v>127</v>
      </c>
      <c r="FK10" s="41">
        <v>4.5454545454545459</v>
      </c>
      <c r="FL10" s="41">
        <v>40.909090909090914</v>
      </c>
      <c r="FM10" s="41">
        <v>45.454545454545453</v>
      </c>
      <c r="FN10" s="41">
        <v>9.0909090909090917</v>
      </c>
      <c r="FO10" s="41">
        <v>4.5454545454545459</v>
      </c>
      <c r="FP10" s="41">
        <v>50</v>
      </c>
      <c r="FQ10" s="41">
        <v>45.454545454545453</v>
      </c>
      <c r="FR10" s="41">
        <v>0</v>
      </c>
      <c r="FS10" s="41">
        <v>18.181818181818183</v>
      </c>
      <c r="FT10" s="41">
        <v>54.54545454545454</v>
      </c>
      <c r="FU10" s="41">
        <v>27.27272727272727</v>
      </c>
      <c r="FV10" s="41">
        <v>0</v>
      </c>
      <c r="FW10" s="41">
        <v>4.5454545454545459</v>
      </c>
      <c r="FX10" s="41">
        <v>40.909090909090914</v>
      </c>
      <c r="FY10" s="41">
        <v>50</v>
      </c>
      <c r="FZ10" s="41">
        <v>4.5454545454545459</v>
      </c>
      <c r="GA10" s="41">
        <v>68.181818181818173</v>
      </c>
      <c r="GB10" s="41">
        <v>18.181818181818183</v>
      </c>
      <c r="GC10" s="41">
        <v>13.636363636363635</v>
      </c>
      <c r="GD10" s="41">
        <v>0</v>
      </c>
      <c r="GE10" s="41">
        <v>0</v>
      </c>
      <c r="GF10" s="40" t="s">
        <v>127</v>
      </c>
      <c r="GG10" s="41">
        <v>3.225806451612903</v>
      </c>
      <c r="GH10" s="41">
        <v>58.064516129032263</v>
      </c>
      <c r="GI10" s="41">
        <v>35.483870967741936</v>
      </c>
      <c r="GJ10" s="41">
        <v>3.225806451612903</v>
      </c>
      <c r="GK10" s="41">
        <v>3.225806451612903</v>
      </c>
      <c r="GL10" s="41">
        <v>61.29032258064516</v>
      </c>
      <c r="GM10" s="41">
        <v>35.483870967741936</v>
      </c>
      <c r="GN10" s="41">
        <v>0</v>
      </c>
      <c r="GO10" s="41">
        <v>16.129032258064516</v>
      </c>
      <c r="GP10" s="41">
        <v>64.516129032258064</v>
      </c>
      <c r="GQ10" s="41">
        <v>19.35483870967742</v>
      </c>
      <c r="GR10" s="41">
        <v>0</v>
      </c>
      <c r="GS10" s="41">
        <v>0</v>
      </c>
      <c r="GT10" s="41">
        <v>58.064516129032263</v>
      </c>
      <c r="GU10" s="41">
        <v>41.935483870967744</v>
      </c>
      <c r="GV10" s="41">
        <v>0</v>
      </c>
      <c r="GW10" s="41">
        <v>58.064516129032263</v>
      </c>
      <c r="GX10" s="41">
        <v>41.935483870967744</v>
      </c>
      <c r="GY10" s="41">
        <v>0</v>
      </c>
      <c r="GZ10" s="41">
        <v>0</v>
      </c>
      <c r="HA10" s="41">
        <v>0</v>
      </c>
    </row>
    <row r="11" spans="1:209" x14ac:dyDescent="0.2">
      <c r="A11" s="37" t="s">
        <v>6</v>
      </c>
      <c r="B11" s="38">
        <v>57</v>
      </c>
      <c r="C11" s="39" t="s">
        <v>121</v>
      </c>
      <c r="D11" s="38">
        <v>8</v>
      </c>
      <c r="E11" s="39" t="s">
        <v>121</v>
      </c>
      <c r="F11" s="17">
        <v>0</v>
      </c>
      <c r="G11" s="17">
        <v>21</v>
      </c>
      <c r="H11" s="17">
        <v>61</v>
      </c>
      <c r="I11" s="17">
        <v>18</v>
      </c>
      <c r="J11" s="17">
        <v>38</v>
      </c>
      <c r="K11" s="17">
        <v>41</v>
      </c>
      <c r="L11" s="17">
        <v>47</v>
      </c>
      <c r="M11" s="37" t="s">
        <v>6</v>
      </c>
      <c r="N11" s="38">
        <v>51</v>
      </c>
      <c r="O11" s="39" t="s">
        <v>121</v>
      </c>
      <c r="P11" s="38">
        <v>10</v>
      </c>
      <c r="Q11" s="39" t="s">
        <v>121</v>
      </c>
      <c r="R11" s="17">
        <v>8</v>
      </c>
      <c r="S11" s="17">
        <v>38</v>
      </c>
      <c r="T11" s="17">
        <v>54</v>
      </c>
      <c r="U11" s="17">
        <v>1</v>
      </c>
      <c r="V11" s="17">
        <v>56.000000000000007</v>
      </c>
      <c r="W11" s="17">
        <v>50</v>
      </c>
      <c r="X11" s="17">
        <v>54</v>
      </c>
      <c r="Y11" s="37" t="s">
        <v>6</v>
      </c>
      <c r="Z11" s="38">
        <v>54</v>
      </c>
      <c r="AA11" s="39" t="s">
        <v>121</v>
      </c>
      <c r="AB11" s="38">
        <v>10</v>
      </c>
      <c r="AC11" s="39" t="s">
        <v>121</v>
      </c>
      <c r="AD11" s="17">
        <v>13</v>
      </c>
      <c r="AE11" s="17">
        <v>49</v>
      </c>
      <c r="AF11" s="17">
        <v>34</v>
      </c>
      <c r="AG11" s="17">
        <v>5</v>
      </c>
      <c r="AH11" s="17">
        <v>47</v>
      </c>
      <c r="AI11" s="17">
        <v>49</v>
      </c>
      <c r="AJ11" s="17">
        <v>60</v>
      </c>
      <c r="AK11" s="17">
        <v>41</v>
      </c>
      <c r="AL11" s="17">
        <v>42</v>
      </c>
      <c r="AM11" s="17">
        <v>45</v>
      </c>
      <c r="AN11" s="17" t="e">
        <v>#VALUE!</v>
      </c>
      <c r="AO11" s="17">
        <v>5300</v>
      </c>
      <c r="AP11" s="17" t="e">
        <v>#VALUE!</v>
      </c>
      <c r="AQ11" s="17">
        <v>900</v>
      </c>
      <c r="AR11" s="17" t="e">
        <v>#VALUE!</v>
      </c>
      <c r="AS11" s="17">
        <v>10</v>
      </c>
      <c r="AT11" s="17">
        <v>53</v>
      </c>
      <c r="AU11" s="17">
        <v>38</v>
      </c>
      <c r="AV11" s="17">
        <v>0</v>
      </c>
      <c r="AW11" s="17">
        <v>51</v>
      </c>
      <c r="AX11" s="17">
        <v>36</v>
      </c>
      <c r="AY11" s="17">
        <v>67</v>
      </c>
      <c r="AZ11" s="17">
        <v>25</v>
      </c>
      <c r="BA11" s="17">
        <v>32</v>
      </c>
      <c r="BB11" s="17">
        <v>57.999999999999993</v>
      </c>
      <c r="BC11" s="17">
        <v>26</v>
      </c>
      <c r="BD11" s="17">
        <v>45</v>
      </c>
      <c r="BE11" s="17">
        <v>49</v>
      </c>
      <c r="BF11" s="17">
        <v>66</v>
      </c>
      <c r="BG11" s="17">
        <v>43</v>
      </c>
      <c r="BH11" s="17">
        <v>56.000000000000007</v>
      </c>
      <c r="BI11" s="17">
        <v>8</v>
      </c>
      <c r="BJ11" s="17">
        <v>11</v>
      </c>
      <c r="BK11" s="17">
        <v>55.000000000000007</v>
      </c>
      <c r="BL11" s="17">
        <v>56.000000000000007</v>
      </c>
      <c r="BM11" s="17">
        <v>50</v>
      </c>
      <c r="BN11" s="17">
        <v>9</v>
      </c>
      <c r="BO11" s="17">
        <v>42</v>
      </c>
      <c r="BP11" s="17">
        <v>21</v>
      </c>
      <c r="BQ11" s="17">
        <v>47</v>
      </c>
      <c r="BR11" s="17">
        <v>46</v>
      </c>
      <c r="BS11" s="17">
        <v>55.000000000000007</v>
      </c>
      <c r="BT11" s="17">
        <v>45</v>
      </c>
      <c r="BU11" s="17" t="e">
        <v>#VALUE!</v>
      </c>
      <c r="BV11" s="17">
        <v>5500</v>
      </c>
      <c r="BW11" s="17" t="e">
        <v>#VALUE!</v>
      </c>
      <c r="BX11" s="17">
        <v>1000</v>
      </c>
      <c r="BY11" s="17" t="e">
        <v>#VALUE!</v>
      </c>
      <c r="BZ11" s="17">
        <v>28.999999999999996</v>
      </c>
      <c r="CA11" s="17">
        <v>30</v>
      </c>
      <c r="CB11" s="17">
        <v>30</v>
      </c>
      <c r="CC11" s="17">
        <v>11</v>
      </c>
      <c r="CD11" s="17">
        <v>0</v>
      </c>
      <c r="CE11" s="17" t="e">
        <v>#VALUE!</v>
      </c>
      <c r="CF11" s="17">
        <v>5700</v>
      </c>
      <c r="CG11" s="17" t="e">
        <v>#VALUE!</v>
      </c>
      <c r="CH11" s="17">
        <v>800</v>
      </c>
      <c r="CI11" s="17" t="e">
        <v>#VALUE!</v>
      </c>
      <c r="CJ11" s="17">
        <v>0</v>
      </c>
      <c r="CK11" s="17">
        <v>24</v>
      </c>
      <c r="CL11" s="17">
        <v>60</v>
      </c>
      <c r="CM11" s="17">
        <v>16</v>
      </c>
      <c r="CN11" s="17">
        <v>39</v>
      </c>
      <c r="CO11" s="17">
        <v>41</v>
      </c>
      <c r="CP11" s="17">
        <v>42</v>
      </c>
      <c r="CQ11" s="17" t="e">
        <v>#VALUE!</v>
      </c>
      <c r="CR11" s="17">
        <v>5300</v>
      </c>
      <c r="CS11" s="17" t="e">
        <v>#VALUE!</v>
      </c>
      <c r="CT11" s="17">
        <v>1000</v>
      </c>
      <c r="CU11" s="17" t="e">
        <v>#VALUE!</v>
      </c>
      <c r="CV11" s="17">
        <v>4</v>
      </c>
      <c r="CW11" s="17">
        <v>36</v>
      </c>
      <c r="CX11" s="17">
        <v>59</v>
      </c>
      <c r="CY11" s="17">
        <v>1</v>
      </c>
      <c r="CZ11" s="17">
        <v>48</v>
      </c>
      <c r="DA11" s="17">
        <v>54</v>
      </c>
      <c r="DB11" s="17">
        <v>33</v>
      </c>
      <c r="DC11" s="17" t="e">
        <v>#VALUE!</v>
      </c>
      <c r="DD11" s="17">
        <v>5300</v>
      </c>
      <c r="DE11" s="17" t="e">
        <v>#VALUE!</v>
      </c>
      <c r="DF11" s="17">
        <v>1100</v>
      </c>
      <c r="DG11" s="17" t="e">
        <v>#VALUE!</v>
      </c>
      <c r="DH11" s="17">
        <v>13</v>
      </c>
      <c r="DI11" s="17">
        <v>44</v>
      </c>
      <c r="DJ11" s="17">
        <v>40</v>
      </c>
      <c r="DK11" s="17">
        <v>3</v>
      </c>
      <c r="DL11" s="17">
        <v>39</v>
      </c>
      <c r="DM11" s="17">
        <v>43</v>
      </c>
      <c r="DN11" s="17">
        <v>52</v>
      </c>
      <c r="DO11" s="17">
        <v>37</v>
      </c>
      <c r="DP11" s="17">
        <v>39</v>
      </c>
      <c r="DQ11" s="17">
        <v>50</v>
      </c>
      <c r="DR11" s="17" t="e">
        <v>#VALUE!</v>
      </c>
      <c r="DS11" s="17">
        <v>5400</v>
      </c>
      <c r="DT11" s="17" t="e">
        <v>#VALUE!</v>
      </c>
      <c r="DU11" s="17">
        <v>900</v>
      </c>
      <c r="DV11" s="17" t="e">
        <v>#VALUE!</v>
      </c>
      <c r="DW11" s="17">
        <v>7.0000000000000009</v>
      </c>
      <c r="DX11" s="17">
        <v>50</v>
      </c>
      <c r="DY11" s="17">
        <v>41</v>
      </c>
      <c r="DZ11" s="17">
        <v>1</v>
      </c>
      <c r="EA11" s="17">
        <v>28.999999999999996</v>
      </c>
      <c r="EB11" s="17">
        <v>40</v>
      </c>
      <c r="EC11" s="17">
        <v>54</v>
      </c>
      <c r="ED11" s="17">
        <v>31</v>
      </c>
      <c r="EE11" s="17">
        <v>57.999999999999993</v>
      </c>
      <c r="EF11" s="17">
        <v>48</v>
      </c>
      <c r="EG11" s="17">
        <v>50</v>
      </c>
      <c r="EH11" s="17">
        <v>51</v>
      </c>
      <c r="EI11" s="17">
        <v>57.999999999999993</v>
      </c>
      <c r="EJ11" s="17">
        <v>41</v>
      </c>
      <c r="EK11" s="17">
        <v>47</v>
      </c>
      <c r="EL11" s="17">
        <v>28.000000000000004</v>
      </c>
      <c r="EM11" s="17">
        <v>26</v>
      </c>
      <c r="EN11" s="17">
        <v>50</v>
      </c>
      <c r="EO11" s="17">
        <v>60</v>
      </c>
      <c r="EP11" s="17">
        <v>60</v>
      </c>
      <c r="EQ11" s="17">
        <v>41</v>
      </c>
      <c r="ER11" s="17">
        <v>65</v>
      </c>
      <c r="ES11" s="17">
        <v>56.999999999999993</v>
      </c>
      <c r="ET11" s="17">
        <v>50</v>
      </c>
      <c r="EU11" s="17">
        <v>40</v>
      </c>
      <c r="EV11" s="17">
        <v>37</v>
      </c>
      <c r="EW11" s="17">
        <v>35</v>
      </c>
      <c r="EX11" s="17">
        <v>38</v>
      </c>
      <c r="EY11" s="17">
        <v>47</v>
      </c>
      <c r="EZ11" s="17" t="e">
        <v>#VALUE!</v>
      </c>
      <c r="FA11" s="17">
        <v>5300</v>
      </c>
      <c r="FB11" s="17" t="e">
        <v>#VALUE!</v>
      </c>
      <c r="FC11" s="17">
        <v>1000</v>
      </c>
      <c r="FD11" s="17" t="e">
        <v>#VALUE!</v>
      </c>
      <c r="FE11" s="17">
        <v>26</v>
      </c>
      <c r="FF11" s="17">
        <v>46</v>
      </c>
      <c r="FG11" s="17">
        <v>20</v>
      </c>
      <c r="FH11" s="17">
        <v>9</v>
      </c>
      <c r="FI11" s="17">
        <v>0</v>
      </c>
      <c r="FJ11" s="40" t="s">
        <v>128</v>
      </c>
      <c r="FK11" s="41">
        <v>3.6585365853658534</v>
      </c>
      <c r="FL11" s="41">
        <v>35.365853658536587</v>
      </c>
      <c r="FM11" s="41">
        <v>54.878048780487809</v>
      </c>
      <c r="FN11" s="41">
        <v>6.0975609756097562</v>
      </c>
      <c r="FO11" s="41">
        <v>6.0975609756097562</v>
      </c>
      <c r="FP11" s="41">
        <v>48.780487804878049</v>
      </c>
      <c r="FQ11" s="41">
        <v>43.902439024390247</v>
      </c>
      <c r="FR11" s="41">
        <v>1.2195121951219512</v>
      </c>
      <c r="FS11" s="41">
        <v>12.195121951219512</v>
      </c>
      <c r="FT11" s="41">
        <v>52.439024390243901</v>
      </c>
      <c r="FU11" s="41">
        <v>34.146341463414636</v>
      </c>
      <c r="FV11" s="41">
        <v>1.2195121951219512</v>
      </c>
      <c r="FW11" s="41">
        <v>6.0975609756097562</v>
      </c>
      <c r="FX11" s="41">
        <v>53.658536585365859</v>
      </c>
      <c r="FY11" s="41">
        <v>39.024390243902438</v>
      </c>
      <c r="FZ11" s="41">
        <v>1.2195121951219512</v>
      </c>
      <c r="GA11" s="41">
        <v>49</v>
      </c>
      <c r="GB11" s="41">
        <v>39.800000000000004</v>
      </c>
      <c r="GC11" s="41">
        <v>8.2000000000000011</v>
      </c>
      <c r="GD11" s="41">
        <v>2</v>
      </c>
      <c r="GE11" s="41">
        <v>1</v>
      </c>
      <c r="GF11" s="40" t="s">
        <v>128</v>
      </c>
      <c r="GG11" s="41">
        <v>2.5641025641025639</v>
      </c>
      <c r="GH11" s="41">
        <v>35.897435897435898</v>
      </c>
      <c r="GI11" s="41">
        <v>56.410256410256409</v>
      </c>
      <c r="GJ11" s="41">
        <v>5.1282051282051277</v>
      </c>
      <c r="GK11" s="41">
        <v>2.5641025641025639</v>
      </c>
      <c r="GL11" s="41">
        <v>51.282051282051277</v>
      </c>
      <c r="GM11" s="41">
        <v>41.025641025641022</v>
      </c>
      <c r="GN11" s="41">
        <v>5.1282051282051277</v>
      </c>
      <c r="GO11" s="41">
        <v>16.666666666666664</v>
      </c>
      <c r="GP11" s="41">
        <v>58.974358974358978</v>
      </c>
      <c r="GQ11" s="41">
        <v>21.794871794871796</v>
      </c>
      <c r="GR11" s="41">
        <v>2.5641025641025639</v>
      </c>
      <c r="GS11" s="41">
        <v>2.5641025641025639</v>
      </c>
      <c r="GT11" s="41">
        <v>57.692307692307686</v>
      </c>
      <c r="GU11" s="41">
        <v>37.179487179487182</v>
      </c>
      <c r="GV11" s="41">
        <v>2.5641025641025639</v>
      </c>
      <c r="GW11" s="41">
        <v>43.7</v>
      </c>
      <c r="GX11" s="41">
        <v>41.4</v>
      </c>
      <c r="GY11" s="41">
        <v>11.5</v>
      </c>
      <c r="GZ11" s="41">
        <v>2.2999999999999998</v>
      </c>
      <c r="HA11" s="41">
        <v>1.0999999999999999</v>
      </c>
    </row>
    <row r="12" spans="1:209" x14ac:dyDescent="0.2">
      <c r="A12" s="37" t="s">
        <v>7</v>
      </c>
      <c r="B12" s="38">
        <v>59</v>
      </c>
      <c r="C12" s="39" t="s">
        <v>121</v>
      </c>
      <c r="D12" s="38">
        <v>9</v>
      </c>
      <c r="E12" s="39" t="s">
        <v>121</v>
      </c>
      <c r="F12" s="17">
        <v>1</v>
      </c>
      <c r="G12" s="17">
        <v>15</v>
      </c>
      <c r="H12" s="17">
        <v>63</v>
      </c>
      <c r="I12" s="17">
        <v>22</v>
      </c>
      <c r="J12" s="17">
        <v>38</v>
      </c>
      <c r="K12" s="17">
        <v>40</v>
      </c>
      <c r="L12" s="17">
        <v>45</v>
      </c>
      <c r="M12" s="37" t="s">
        <v>7</v>
      </c>
      <c r="N12" s="38">
        <v>60</v>
      </c>
      <c r="O12" s="39" t="s">
        <v>121</v>
      </c>
      <c r="P12" s="38">
        <v>10</v>
      </c>
      <c r="Q12" s="39" t="s">
        <v>121</v>
      </c>
      <c r="R12" s="17">
        <v>1</v>
      </c>
      <c r="S12" s="17">
        <v>18</v>
      </c>
      <c r="T12" s="17">
        <v>66</v>
      </c>
      <c r="U12" s="17">
        <v>15</v>
      </c>
      <c r="V12" s="17">
        <v>42</v>
      </c>
      <c r="W12" s="17">
        <v>34</v>
      </c>
      <c r="X12" s="17">
        <v>39</v>
      </c>
      <c r="Y12" s="37" t="s">
        <v>7</v>
      </c>
      <c r="Z12" s="38">
        <v>57</v>
      </c>
      <c r="AA12" s="39" t="s">
        <v>121</v>
      </c>
      <c r="AB12" s="38">
        <v>9</v>
      </c>
      <c r="AC12" s="39" t="s">
        <v>121</v>
      </c>
      <c r="AD12" s="17">
        <v>6</v>
      </c>
      <c r="AE12" s="17">
        <v>40</v>
      </c>
      <c r="AF12" s="17">
        <v>47</v>
      </c>
      <c r="AG12" s="17">
        <v>7.0000000000000009</v>
      </c>
      <c r="AH12" s="17">
        <v>44</v>
      </c>
      <c r="AI12" s="17">
        <v>40</v>
      </c>
      <c r="AJ12" s="17">
        <v>51</v>
      </c>
      <c r="AK12" s="17">
        <v>32</v>
      </c>
      <c r="AL12" s="17">
        <v>33</v>
      </c>
      <c r="AM12" s="17">
        <v>45</v>
      </c>
      <c r="AN12" s="17" t="e">
        <v>#VALUE!</v>
      </c>
      <c r="AO12" s="17">
        <v>5800</v>
      </c>
      <c r="AP12" s="17" t="e">
        <v>#VALUE!</v>
      </c>
      <c r="AQ12" s="17">
        <v>800</v>
      </c>
      <c r="AR12" s="17" t="e">
        <v>#VALUE!</v>
      </c>
      <c r="AS12" s="17">
        <v>2</v>
      </c>
      <c r="AT12" s="17">
        <v>41</v>
      </c>
      <c r="AU12" s="17">
        <v>50</v>
      </c>
      <c r="AV12" s="17">
        <v>7.0000000000000009</v>
      </c>
      <c r="AW12" s="17">
        <v>42</v>
      </c>
      <c r="AX12" s="17">
        <v>30</v>
      </c>
      <c r="AY12" s="17">
        <v>65</v>
      </c>
      <c r="AZ12" s="17">
        <v>17</v>
      </c>
      <c r="BA12" s="17">
        <v>25</v>
      </c>
      <c r="BB12" s="17">
        <v>47</v>
      </c>
      <c r="BC12" s="17">
        <v>36</v>
      </c>
      <c r="BD12" s="17">
        <v>45</v>
      </c>
      <c r="BE12" s="17">
        <v>48</v>
      </c>
      <c r="BF12" s="17">
        <v>56.000000000000007</v>
      </c>
      <c r="BG12" s="17">
        <v>43</v>
      </c>
      <c r="BH12" s="17">
        <v>52</v>
      </c>
      <c r="BI12" s="17">
        <v>6</v>
      </c>
      <c r="BJ12" s="17">
        <v>9</v>
      </c>
      <c r="BK12" s="17">
        <v>40</v>
      </c>
      <c r="BL12" s="17">
        <v>44</v>
      </c>
      <c r="BM12" s="17">
        <v>100</v>
      </c>
      <c r="BN12" s="17">
        <v>6</v>
      </c>
      <c r="BO12" s="17">
        <v>36</v>
      </c>
      <c r="BP12" s="17">
        <v>24</v>
      </c>
      <c r="BQ12" s="17">
        <v>39</v>
      </c>
      <c r="BR12" s="17">
        <v>40</v>
      </c>
      <c r="BS12" s="17">
        <v>53</v>
      </c>
      <c r="BT12" s="17">
        <v>46</v>
      </c>
      <c r="BU12" s="17" t="e">
        <v>#VALUE!</v>
      </c>
      <c r="BV12" s="17">
        <v>6100</v>
      </c>
      <c r="BW12" s="17" t="e">
        <v>#VALUE!</v>
      </c>
      <c r="BX12" s="17">
        <v>1000</v>
      </c>
      <c r="BY12" s="17" t="e">
        <v>#VALUE!</v>
      </c>
      <c r="BZ12" s="17">
        <v>7.0000000000000009</v>
      </c>
      <c r="CA12" s="17">
        <v>34</v>
      </c>
      <c r="CB12" s="17">
        <v>38</v>
      </c>
      <c r="CC12" s="17">
        <v>17</v>
      </c>
      <c r="CD12" s="17">
        <v>5</v>
      </c>
      <c r="CE12" s="17" t="e">
        <v>#VALUE!</v>
      </c>
      <c r="CF12" s="17">
        <v>5800</v>
      </c>
      <c r="CG12" s="17" t="e">
        <v>#VALUE!</v>
      </c>
      <c r="CH12" s="17">
        <v>900</v>
      </c>
      <c r="CI12" s="17" t="e">
        <v>#VALUE!</v>
      </c>
      <c r="CJ12" s="17">
        <v>1</v>
      </c>
      <c r="CK12" s="17">
        <v>19</v>
      </c>
      <c r="CL12" s="17">
        <v>56.000000000000007</v>
      </c>
      <c r="CM12" s="17">
        <v>24</v>
      </c>
      <c r="CN12" s="17">
        <v>36</v>
      </c>
      <c r="CO12" s="17">
        <v>40</v>
      </c>
      <c r="CP12" s="17">
        <v>40</v>
      </c>
      <c r="CQ12" s="17" t="e">
        <v>#VALUE!</v>
      </c>
      <c r="CR12" s="17">
        <v>5900</v>
      </c>
      <c r="CS12" s="17" t="e">
        <v>#VALUE!</v>
      </c>
      <c r="CT12" s="17">
        <v>1100</v>
      </c>
      <c r="CU12" s="17" t="e">
        <v>#VALUE!</v>
      </c>
      <c r="CV12" s="17">
        <v>1</v>
      </c>
      <c r="CW12" s="17">
        <v>26</v>
      </c>
      <c r="CX12" s="17">
        <v>59</v>
      </c>
      <c r="CY12" s="17">
        <v>14.000000000000002</v>
      </c>
      <c r="CZ12" s="17">
        <v>36</v>
      </c>
      <c r="DA12" s="17">
        <v>45</v>
      </c>
      <c r="DB12" s="17">
        <v>26</v>
      </c>
      <c r="DC12" s="17" t="e">
        <v>#VALUE!</v>
      </c>
      <c r="DD12" s="17">
        <v>5700</v>
      </c>
      <c r="DE12" s="17" t="e">
        <v>#VALUE!</v>
      </c>
      <c r="DF12" s="17">
        <v>1000</v>
      </c>
      <c r="DG12" s="17" t="e">
        <v>#VALUE!</v>
      </c>
      <c r="DH12" s="17">
        <v>4</v>
      </c>
      <c r="DI12" s="17">
        <v>34</v>
      </c>
      <c r="DJ12" s="17">
        <v>55.000000000000007</v>
      </c>
      <c r="DK12" s="17">
        <v>6</v>
      </c>
      <c r="DL12" s="17">
        <v>30</v>
      </c>
      <c r="DM12" s="17">
        <v>38</v>
      </c>
      <c r="DN12" s="17">
        <v>49</v>
      </c>
      <c r="DO12" s="17">
        <v>33</v>
      </c>
      <c r="DP12" s="17">
        <v>33</v>
      </c>
      <c r="DQ12" s="17">
        <v>42</v>
      </c>
      <c r="DR12" s="17" t="e">
        <v>#VALUE!</v>
      </c>
      <c r="DS12" s="17">
        <v>5900</v>
      </c>
      <c r="DT12" s="17" t="e">
        <v>#VALUE!</v>
      </c>
      <c r="DU12" s="17">
        <v>800</v>
      </c>
      <c r="DV12" s="17" t="e">
        <v>#VALUE!</v>
      </c>
      <c r="DW12" s="17">
        <v>2</v>
      </c>
      <c r="DX12" s="17">
        <v>31</v>
      </c>
      <c r="DY12" s="17">
        <v>62</v>
      </c>
      <c r="DZ12" s="17">
        <v>4</v>
      </c>
      <c r="EA12" s="17">
        <v>21</v>
      </c>
      <c r="EB12" s="17">
        <v>34</v>
      </c>
      <c r="EC12" s="17">
        <v>39</v>
      </c>
      <c r="ED12" s="17">
        <v>25</v>
      </c>
      <c r="EE12" s="17">
        <v>43</v>
      </c>
      <c r="EF12" s="17">
        <v>36</v>
      </c>
      <c r="EG12" s="17">
        <v>36</v>
      </c>
      <c r="EH12" s="17">
        <v>37</v>
      </c>
      <c r="EI12" s="17">
        <v>49</v>
      </c>
      <c r="EJ12" s="17">
        <v>21</v>
      </c>
      <c r="EK12" s="17">
        <v>28.999999999999996</v>
      </c>
      <c r="EL12" s="17">
        <v>19</v>
      </c>
      <c r="EM12" s="17">
        <v>17</v>
      </c>
      <c r="EN12" s="17">
        <v>42</v>
      </c>
      <c r="EO12" s="17">
        <v>48</v>
      </c>
      <c r="EP12" s="17">
        <v>56.000000000000007</v>
      </c>
      <c r="EQ12" s="17">
        <v>32</v>
      </c>
      <c r="ER12" s="17">
        <v>41</v>
      </c>
      <c r="ES12" s="17">
        <v>36</v>
      </c>
      <c r="ET12" s="17">
        <v>37</v>
      </c>
      <c r="EU12" s="17">
        <v>30</v>
      </c>
      <c r="EV12" s="17">
        <v>28.000000000000004</v>
      </c>
      <c r="EW12" s="17">
        <v>27</v>
      </c>
      <c r="EX12" s="17">
        <v>31</v>
      </c>
      <c r="EY12" s="17">
        <v>25</v>
      </c>
      <c r="EZ12" s="17" t="e">
        <v>#VALUE!</v>
      </c>
      <c r="FA12" s="17">
        <v>6000</v>
      </c>
      <c r="FB12" s="17" t="e">
        <v>#VALUE!</v>
      </c>
      <c r="FC12" s="17">
        <v>1100</v>
      </c>
      <c r="FD12" s="17" t="e">
        <v>#VALUE!</v>
      </c>
      <c r="FE12" s="17">
        <v>11</v>
      </c>
      <c r="FF12" s="17">
        <v>26</v>
      </c>
      <c r="FG12" s="17">
        <v>37</v>
      </c>
      <c r="FH12" s="17">
        <v>26</v>
      </c>
      <c r="FI12" s="17">
        <v>0</v>
      </c>
      <c r="FJ12" s="40" t="s">
        <v>129</v>
      </c>
      <c r="FK12" s="41">
        <v>0</v>
      </c>
      <c r="FL12" s="41">
        <v>27.31707317073171</v>
      </c>
      <c r="FM12" s="41">
        <v>68.780487804878049</v>
      </c>
      <c r="FN12" s="41">
        <v>3.9024390243902438</v>
      </c>
      <c r="FO12" s="41">
        <v>1.4634146341463417</v>
      </c>
      <c r="FP12" s="41">
        <v>34.634146341463413</v>
      </c>
      <c r="FQ12" s="41">
        <v>61.951219512195124</v>
      </c>
      <c r="FR12" s="41">
        <v>1.9512195121951219</v>
      </c>
      <c r="FS12" s="41">
        <v>4.3902439024390238</v>
      </c>
      <c r="FT12" s="41">
        <v>55.121951219512198</v>
      </c>
      <c r="FU12" s="41">
        <v>39.512195121951223</v>
      </c>
      <c r="FV12" s="41">
        <v>0.97560975609756095</v>
      </c>
      <c r="FW12" s="41">
        <v>1.4634146341463417</v>
      </c>
      <c r="FX12" s="41">
        <v>31.219512195121951</v>
      </c>
      <c r="FY12" s="41">
        <v>63.414634146341463</v>
      </c>
      <c r="FZ12" s="41">
        <v>3.9024390243902438</v>
      </c>
      <c r="GA12" s="41">
        <v>20.487804878048781</v>
      </c>
      <c r="GB12" s="41">
        <v>53.658536585365859</v>
      </c>
      <c r="GC12" s="41">
        <v>17.073170731707318</v>
      </c>
      <c r="GD12" s="41">
        <v>7.8048780487804876</v>
      </c>
      <c r="GE12" s="41">
        <v>0.97560975609756095</v>
      </c>
      <c r="GF12" s="40" t="s">
        <v>129</v>
      </c>
      <c r="GG12" s="41">
        <v>0.53191489361702127</v>
      </c>
      <c r="GH12" s="41">
        <v>29.25531914893617</v>
      </c>
      <c r="GI12" s="41">
        <v>61.702127659574465</v>
      </c>
      <c r="GJ12" s="41">
        <v>8.5106382978723403</v>
      </c>
      <c r="GK12" s="41">
        <v>2.1276595744680851</v>
      </c>
      <c r="GL12" s="41">
        <v>26.595744680851062</v>
      </c>
      <c r="GM12" s="41">
        <v>60.638297872340431</v>
      </c>
      <c r="GN12" s="41">
        <v>10.638297872340425</v>
      </c>
      <c r="GO12" s="41">
        <v>2.6595744680851063</v>
      </c>
      <c r="GP12" s="41">
        <v>47.340425531914896</v>
      </c>
      <c r="GQ12" s="41">
        <v>47.340425531914896</v>
      </c>
      <c r="GR12" s="41">
        <v>2.6595744680851063</v>
      </c>
      <c r="GS12" s="41">
        <v>1.5957446808510638</v>
      </c>
      <c r="GT12" s="41">
        <v>28.723404255319153</v>
      </c>
      <c r="GU12" s="41">
        <v>64.361702127659569</v>
      </c>
      <c r="GV12" s="41">
        <v>5.3191489361702127</v>
      </c>
      <c r="GW12" s="41">
        <v>22.340425531914892</v>
      </c>
      <c r="GX12" s="41">
        <v>45.744680851063826</v>
      </c>
      <c r="GY12" s="41">
        <v>20.212765957446805</v>
      </c>
      <c r="GZ12" s="41">
        <v>7.9787234042553195</v>
      </c>
      <c r="HA12" s="41">
        <v>3.7234042553191489</v>
      </c>
    </row>
    <row r="13" spans="1:209" ht="15.75" x14ac:dyDescent="0.25">
      <c r="A13" s="37" t="s">
        <v>8</v>
      </c>
      <c r="B13" s="38">
        <v>67</v>
      </c>
      <c r="C13" s="39" t="s">
        <v>124</v>
      </c>
      <c r="D13" s="38">
        <v>7</v>
      </c>
      <c r="E13" s="39" t="s">
        <v>121</v>
      </c>
      <c r="F13" s="17">
        <v>0</v>
      </c>
      <c r="G13" s="17">
        <v>0</v>
      </c>
      <c r="H13" s="17">
        <v>41</v>
      </c>
      <c r="I13" s="17">
        <v>59</v>
      </c>
      <c r="J13" s="17">
        <v>28.000000000000004</v>
      </c>
      <c r="K13" s="17">
        <v>26</v>
      </c>
      <c r="L13" s="17">
        <v>28.999999999999996</v>
      </c>
      <c r="M13" s="37" t="s">
        <v>8</v>
      </c>
      <c r="N13" s="38">
        <v>69</v>
      </c>
      <c r="O13" s="39" t="s">
        <v>124</v>
      </c>
      <c r="P13" s="38">
        <v>7</v>
      </c>
      <c r="Q13" s="39" t="s">
        <v>130</v>
      </c>
      <c r="R13" s="17">
        <v>0</v>
      </c>
      <c r="S13" s="17">
        <v>0</v>
      </c>
      <c r="T13" s="17">
        <v>60</v>
      </c>
      <c r="U13" s="17">
        <v>40</v>
      </c>
      <c r="V13" s="17">
        <v>28.000000000000004</v>
      </c>
      <c r="W13" s="17">
        <v>16</v>
      </c>
      <c r="X13" s="17">
        <v>24</v>
      </c>
      <c r="Y13" s="37" t="s">
        <v>8</v>
      </c>
      <c r="Z13" s="38">
        <v>67</v>
      </c>
      <c r="AA13" s="39" t="s">
        <v>124</v>
      </c>
      <c r="AB13" s="38">
        <v>7</v>
      </c>
      <c r="AC13" s="39" t="s">
        <v>121</v>
      </c>
      <c r="AD13" s="17">
        <v>0</v>
      </c>
      <c r="AE13" s="17">
        <v>5</v>
      </c>
      <c r="AF13" s="17">
        <v>63</v>
      </c>
      <c r="AG13" s="17">
        <v>32</v>
      </c>
      <c r="AH13" s="17">
        <v>25</v>
      </c>
      <c r="AI13" s="17">
        <v>26</v>
      </c>
      <c r="AJ13" s="17">
        <v>20</v>
      </c>
      <c r="AK13" s="17">
        <v>19</v>
      </c>
      <c r="AL13" s="17">
        <v>28.000000000000004</v>
      </c>
      <c r="AM13" s="17">
        <v>20</v>
      </c>
      <c r="AN13" s="17" t="e">
        <v>#VALUE!</v>
      </c>
      <c r="AO13" s="17">
        <v>6700</v>
      </c>
      <c r="AP13" s="17" t="e">
        <v>#VALUE!</v>
      </c>
      <c r="AQ13" s="17">
        <v>600</v>
      </c>
      <c r="AR13" s="17" t="e">
        <v>#VALUE!</v>
      </c>
      <c r="AS13" s="17">
        <v>0</v>
      </c>
      <c r="AT13" s="17">
        <v>1</v>
      </c>
      <c r="AU13" s="17">
        <v>70</v>
      </c>
      <c r="AV13" s="17">
        <v>28.999999999999996</v>
      </c>
      <c r="AW13" s="17">
        <v>4</v>
      </c>
      <c r="AX13" s="17">
        <v>8</v>
      </c>
      <c r="AY13" s="17">
        <v>38</v>
      </c>
      <c r="AZ13" s="17">
        <v>2</v>
      </c>
      <c r="BA13" s="17">
        <v>11</v>
      </c>
      <c r="BB13" s="17">
        <v>43</v>
      </c>
      <c r="BC13" s="17">
        <v>14.000000000000002</v>
      </c>
      <c r="BD13" s="17">
        <v>19</v>
      </c>
      <c r="BE13" s="17">
        <v>28.000000000000004</v>
      </c>
      <c r="BF13" s="17">
        <v>31</v>
      </c>
      <c r="BG13" s="17">
        <v>22</v>
      </c>
      <c r="BH13" s="17">
        <v>25</v>
      </c>
      <c r="BI13" s="17">
        <v>3</v>
      </c>
      <c r="BJ13" s="17">
        <v>5</v>
      </c>
      <c r="BK13" s="17">
        <v>26</v>
      </c>
      <c r="BL13" s="17">
        <v>31</v>
      </c>
      <c r="BM13" s="17" t="e">
        <v>#VALUE!</v>
      </c>
      <c r="BN13" s="17">
        <v>7.0000000000000009</v>
      </c>
      <c r="BO13" s="17">
        <v>6</v>
      </c>
      <c r="BP13" s="17">
        <v>5</v>
      </c>
      <c r="BQ13" s="17">
        <v>26</v>
      </c>
      <c r="BR13" s="17">
        <v>24</v>
      </c>
      <c r="BS13" s="17">
        <v>20</v>
      </c>
      <c r="BT13" s="17">
        <v>21</v>
      </c>
      <c r="BU13" s="17" t="e">
        <v>#VALUE!</v>
      </c>
      <c r="BV13" s="17">
        <v>8100</v>
      </c>
      <c r="BW13" s="17" t="e">
        <v>#VALUE!</v>
      </c>
      <c r="BX13" s="17">
        <v>700</v>
      </c>
      <c r="BY13" s="17" t="e">
        <v>#VALUE!</v>
      </c>
      <c r="BZ13" s="17">
        <v>0</v>
      </c>
      <c r="CA13" s="17">
        <v>0</v>
      </c>
      <c r="CB13" s="17">
        <v>0</v>
      </c>
      <c r="CC13" s="17">
        <v>42</v>
      </c>
      <c r="CD13" s="17">
        <v>57.999999999999993</v>
      </c>
      <c r="CE13" s="17" t="e">
        <v>#VALUE!</v>
      </c>
      <c r="CF13" s="17">
        <v>6700</v>
      </c>
      <c r="CG13" s="17" t="e">
        <v>#VALUE!</v>
      </c>
      <c r="CH13" s="17">
        <v>800</v>
      </c>
      <c r="CI13" s="17" t="e">
        <v>#VALUE!</v>
      </c>
      <c r="CJ13" s="17">
        <v>0</v>
      </c>
      <c r="CK13" s="17">
        <v>4</v>
      </c>
      <c r="CL13" s="17">
        <v>31</v>
      </c>
      <c r="CM13" s="17">
        <v>65</v>
      </c>
      <c r="CN13" s="17">
        <v>24</v>
      </c>
      <c r="CO13" s="17">
        <v>27</v>
      </c>
      <c r="CP13" s="17">
        <v>24</v>
      </c>
      <c r="CQ13" s="17" t="e">
        <v>#VALUE!</v>
      </c>
      <c r="CR13" s="17">
        <v>6800</v>
      </c>
      <c r="CS13" s="17" t="e">
        <v>#VALUE!</v>
      </c>
      <c r="CT13" s="17">
        <v>900</v>
      </c>
      <c r="CU13" s="17" t="e">
        <v>#VALUE!</v>
      </c>
      <c r="CV13" s="17">
        <v>0</v>
      </c>
      <c r="CW13" s="17">
        <v>1</v>
      </c>
      <c r="CX13" s="17">
        <v>56.999999999999993</v>
      </c>
      <c r="CY13" s="17">
        <v>42</v>
      </c>
      <c r="CZ13" s="17">
        <v>26</v>
      </c>
      <c r="DA13" s="17">
        <v>24</v>
      </c>
      <c r="DB13" s="17">
        <v>16</v>
      </c>
      <c r="DC13" s="17" t="e">
        <v>#VALUE!</v>
      </c>
      <c r="DD13" s="17">
        <v>6700</v>
      </c>
      <c r="DE13" s="17" t="e">
        <v>#VALUE!</v>
      </c>
      <c r="DF13" s="17">
        <v>700</v>
      </c>
      <c r="DG13" s="17" t="e">
        <v>#VALUE!</v>
      </c>
      <c r="DH13" s="17">
        <v>1</v>
      </c>
      <c r="DI13" s="17">
        <v>5</v>
      </c>
      <c r="DJ13" s="17">
        <v>62</v>
      </c>
      <c r="DK13" s="17">
        <v>32</v>
      </c>
      <c r="DL13" s="17">
        <v>16</v>
      </c>
      <c r="DM13" s="17">
        <v>24</v>
      </c>
      <c r="DN13" s="17">
        <v>31</v>
      </c>
      <c r="DO13" s="17">
        <v>17</v>
      </c>
      <c r="DP13" s="17">
        <v>24</v>
      </c>
      <c r="DQ13" s="17">
        <v>18</v>
      </c>
      <c r="DR13" s="17" t="e">
        <v>#VALUE!</v>
      </c>
      <c r="DS13" s="17">
        <v>6600</v>
      </c>
      <c r="DT13" s="17" t="e">
        <v>#VALUE!</v>
      </c>
      <c r="DU13" s="17">
        <v>700</v>
      </c>
      <c r="DV13" s="17" t="e">
        <v>#VALUE!</v>
      </c>
      <c r="DW13" s="17">
        <v>1</v>
      </c>
      <c r="DX13" s="17">
        <v>5</v>
      </c>
      <c r="DY13" s="17">
        <v>72</v>
      </c>
      <c r="DZ13" s="17">
        <v>22</v>
      </c>
      <c r="EA13" s="17">
        <v>5</v>
      </c>
      <c r="EB13" s="17">
        <v>16</v>
      </c>
      <c r="EC13" s="17">
        <v>34</v>
      </c>
      <c r="ED13" s="17">
        <v>10</v>
      </c>
      <c r="EE13" s="17">
        <v>20</v>
      </c>
      <c r="EF13" s="17">
        <v>21</v>
      </c>
      <c r="EG13" s="17">
        <v>24</v>
      </c>
      <c r="EH13" s="17">
        <v>19</v>
      </c>
      <c r="EI13" s="17">
        <v>30</v>
      </c>
      <c r="EJ13" s="17">
        <v>15</v>
      </c>
      <c r="EK13" s="17">
        <v>14.000000000000002</v>
      </c>
      <c r="EL13" s="17">
        <v>9</v>
      </c>
      <c r="EM13" s="17">
        <v>9</v>
      </c>
      <c r="EN13" s="17">
        <v>27</v>
      </c>
      <c r="EO13" s="17">
        <v>35</v>
      </c>
      <c r="EP13" s="17">
        <v>48</v>
      </c>
      <c r="EQ13" s="17">
        <v>24</v>
      </c>
      <c r="ER13" s="17">
        <v>19</v>
      </c>
      <c r="ES13" s="17">
        <v>15</v>
      </c>
      <c r="ET13" s="17">
        <v>17</v>
      </c>
      <c r="EU13" s="17">
        <v>18</v>
      </c>
      <c r="EV13" s="17">
        <v>24</v>
      </c>
      <c r="EW13" s="17">
        <v>18</v>
      </c>
      <c r="EX13" s="17">
        <v>14.000000000000002</v>
      </c>
      <c r="EY13" s="17">
        <v>13</v>
      </c>
      <c r="EZ13" s="17" t="e">
        <v>#VALUE!</v>
      </c>
      <c r="FA13" s="17">
        <v>8000</v>
      </c>
      <c r="FB13" s="17" t="e">
        <v>#VALUE!</v>
      </c>
      <c r="FC13" s="17">
        <v>700</v>
      </c>
      <c r="FD13" s="17" t="e">
        <v>#VALUE!</v>
      </c>
      <c r="FE13" s="17">
        <v>0</v>
      </c>
      <c r="FF13" s="17">
        <v>0</v>
      </c>
      <c r="FG13" s="17">
        <v>4</v>
      </c>
      <c r="FH13" s="17">
        <v>46</v>
      </c>
      <c r="FI13" s="17">
        <v>51</v>
      </c>
      <c r="FJ13" s="42" t="s">
        <v>131</v>
      </c>
      <c r="FK13" s="41">
        <v>0</v>
      </c>
      <c r="FL13" s="41">
        <v>1.1363636363636365</v>
      </c>
      <c r="FM13" s="41">
        <v>37.5</v>
      </c>
      <c r="FN13" s="41">
        <v>61.363636363636367</v>
      </c>
      <c r="FO13" s="41">
        <v>1.1363636363636365</v>
      </c>
      <c r="FP13" s="41">
        <v>3.4090909090909087</v>
      </c>
      <c r="FQ13" s="41">
        <v>60.227272727272727</v>
      </c>
      <c r="FR13" s="41">
        <v>35.227272727272727</v>
      </c>
      <c r="FS13" s="41">
        <v>0</v>
      </c>
      <c r="FT13" s="41">
        <v>5.6818181818181817</v>
      </c>
      <c r="FU13" s="41">
        <v>64.772727272727266</v>
      </c>
      <c r="FV13" s="41">
        <v>29.545454545454547</v>
      </c>
      <c r="FW13" s="41">
        <v>1.1363636363636365</v>
      </c>
      <c r="FX13" s="41">
        <v>0</v>
      </c>
      <c r="FY13" s="41">
        <v>46.590909090909086</v>
      </c>
      <c r="FZ13" s="41">
        <v>52.272727272727273</v>
      </c>
      <c r="GA13" s="41">
        <v>0</v>
      </c>
      <c r="GB13" s="41">
        <v>0</v>
      </c>
      <c r="GC13" s="41">
        <v>1.1363636363636365</v>
      </c>
      <c r="GD13" s="41">
        <v>17.045454545454543</v>
      </c>
      <c r="GE13" s="41">
        <v>81.818181818181827</v>
      </c>
      <c r="GF13" s="42" t="s">
        <v>131</v>
      </c>
      <c r="GG13" s="41">
        <v>0</v>
      </c>
      <c r="GH13" s="41">
        <v>3.8461538461538463</v>
      </c>
      <c r="GI13" s="41">
        <v>48.717948717948715</v>
      </c>
      <c r="GJ13" s="41">
        <v>47.435897435897431</v>
      </c>
      <c r="GK13" s="41">
        <v>0</v>
      </c>
      <c r="GL13" s="41">
        <v>3.8461538461538463</v>
      </c>
      <c r="GM13" s="41">
        <v>43.589743589743591</v>
      </c>
      <c r="GN13" s="41">
        <v>52.564102564102569</v>
      </c>
      <c r="GO13" s="41">
        <v>0</v>
      </c>
      <c r="GP13" s="41">
        <v>3.8461538461538463</v>
      </c>
      <c r="GQ13" s="41">
        <v>65.384615384615387</v>
      </c>
      <c r="GR13" s="41">
        <v>30.76923076923077</v>
      </c>
      <c r="GS13" s="41">
        <v>0</v>
      </c>
      <c r="GT13" s="41">
        <v>2.5641025641025639</v>
      </c>
      <c r="GU13" s="41">
        <v>51.282051282051277</v>
      </c>
      <c r="GV13" s="41">
        <v>46.153846153846153</v>
      </c>
      <c r="GW13" s="41">
        <v>0</v>
      </c>
      <c r="GX13" s="41">
        <v>0</v>
      </c>
      <c r="GY13" s="41">
        <v>0</v>
      </c>
      <c r="GZ13" s="41">
        <v>5.1282051282051277</v>
      </c>
      <c r="HA13" s="41">
        <v>94.871794871794862</v>
      </c>
    </row>
    <row r="14" spans="1:209" x14ac:dyDescent="0.2">
      <c r="A14" s="37" t="s">
        <v>9</v>
      </c>
      <c r="B14" s="38">
        <v>56</v>
      </c>
      <c r="C14" s="39" t="s">
        <v>121</v>
      </c>
      <c r="D14" s="38">
        <v>8</v>
      </c>
      <c r="E14" s="39" t="s">
        <v>121</v>
      </c>
      <c r="F14" s="17">
        <v>2</v>
      </c>
      <c r="G14" s="17">
        <v>21</v>
      </c>
      <c r="H14" s="17">
        <v>67</v>
      </c>
      <c r="I14" s="17">
        <v>9</v>
      </c>
      <c r="J14" s="17">
        <v>36</v>
      </c>
      <c r="K14" s="17">
        <v>39</v>
      </c>
      <c r="L14" s="17">
        <v>51</v>
      </c>
      <c r="M14" s="37" t="s">
        <v>9</v>
      </c>
      <c r="N14" s="38">
        <v>53</v>
      </c>
      <c r="O14" s="39" t="s">
        <v>121</v>
      </c>
      <c r="P14" s="38">
        <v>11</v>
      </c>
      <c r="Q14" s="39" t="s">
        <v>121</v>
      </c>
      <c r="R14" s="17">
        <v>2</v>
      </c>
      <c r="S14" s="17">
        <v>35</v>
      </c>
      <c r="T14" s="17">
        <v>57.999999999999993</v>
      </c>
      <c r="U14" s="17">
        <v>5</v>
      </c>
      <c r="V14" s="17">
        <v>51</v>
      </c>
      <c r="W14" s="17">
        <v>41</v>
      </c>
      <c r="X14" s="17">
        <v>49</v>
      </c>
      <c r="Y14" s="37" t="s">
        <v>9</v>
      </c>
      <c r="Z14" s="38">
        <v>53</v>
      </c>
      <c r="AA14" s="39" t="s">
        <v>121</v>
      </c>
      <c r="AB14" s="38">
        <v>9</v>
      </c>
      <c r="AC14" s="39" t="s">
        <v>121</v>
      </c>
      <c r="AD14" s="17">
        <v>9</v>
      </c>
      <c r="AE14" s="17">
        <v>51</v>
      </c>
      <c r="AF14" s="17">
        <v>37</v>
      </c>
      <c r="AG14" s="17">
        <v>2</v>
      </c>
      <c r="AH14" s="17">
        <v>48</v>
      </c>
      <c r="AI14" s="17">
        <v>37</v>
      </c>
      <c r="AJ14" s="17">
        <v>49</v>
      </c>
      <c r="AK14" s="17">
        <v>40</v>
      </c>
      <c r="AL14" s="17">
        <v>40</v>
      </c>
      <c r="AM14" s="17">
        <v>40</v>
      </c>
      <c r="AN14" s="17" t="e">
        <v>#VALUE!</v>
      </c>
      <c r="AO14" s="17">
        <v>5400</v>
      </c>
      <c r="AP14" s="17" t="e">
        <v>#VALUE!</v>
      </c>
      <c r="AQ14" s="17">
        <v>700</v>
      </c>
      <c r="AR14" s="17" t="e">
        <v>#VALUE!</v>
      </c>
      <c r="AS14" s="17">
        <v>2</v>
      </c>
      <c r="AT14" s="17">
        <v>56.000000000000007</v>
      </c>
      <c r="AU14" s="17">
        <v>42</v>
      </c>
      <c r="AV14" s="17">
        <v>0</v>
      </c>
      <c r="AW14" s="17">
        <v>31</v>
      </c>
      <c r="AX14" s="17">
        <v>26</v>
      </c>
      <c r="AY14" s="17">
        <v>73</v>
      </c>
      <c r="AZ14" s="17">
        <v>27</v>
      </c>
      <c r="BA14" s="17">
        <v>28.999999999999996</v>
      </c>
      <c r="BB14" s="17">
        <v>63</v>
      </c>
      <c r="BC14" s="17">
        <v>28.000000000000004</v>
      </c>
      <c r="BD14" s="17">
        <v>40</v>
      </c>
      <c r="BE14" s="17">
        <v>56.999999999999993</v>
      </c>
      <c r="BF14" s="17">
        <v>54</v>
      </c>
      <c r="BG14" s="17">
        <v>30</v>
      </c>
      <c r="BH14" s="17">
        <v>69</v>
      </c>
      <c r="BI14" s="17">
        <v>5</v>
      </c>
      <c r="BJ14" s="17">
        <v>10</v>
      </c>
      <c r="BK14" s="17">
        <v>50</v>
      </c>
      <c r="BL14" s="17">
        <v>48</v>
      </c>
      <c r="BM14" s="17">
        <v>50</v>
      </c>
      <c r="BN14" s="17">
        <v>8</v>
      </c>
      <c r="BO14" s="17">
        <v>41</v>
      </c>
      <c r="BP14" s="17">
        <v>25</v>
      </c>
      <c r="BQ14" s="17">
        <v>43</v>
      </c>
      <c r="BR14" s="17">
        <v>42</v>
      </c>
      <c r="BS14" s="17">
        <v>47</v>
      </c>
      <c r="BT14" s="17">
        <v>41</v>
      </c>
      <c r="BU14" s="17" t="e">
        <v>#VALUE!</v>
      </c>
      <c r="BV14" s="17">
        <v>5300</v>
      </c>
      <c r="BW14" s="17" t="e">
        <v>#VALUE!</v>
      </c>
      <c r="BX14" s="17">
        <v>900</v>
      </c>
      <c r="BY14" s="17" t="e">
        <v>#VALUE!</v>
      </c>
      <c r="BZ14" s="17">
        <v>30</v>
      </c>
      <c r="CA14" s="17">
        <v>49</v>
      </c>
      <c r="CB14" s="17">
        <v>12</v>
      </c>
      <c r="CC14" s="17">
        <v>9</v>
      </c>
      <c r="CD14" s="17">
        <v>0</v>
      </c>
      <c r="CE14" s="17" t="e">
        <v>#VALUE!</v>
      </c>
      <c r="CF14" s="17">
        <v>5900</v>
      </c>
      <c r="CG14" s="17" t="e">
        <v>#VALUE!</v>
      </c>
      <c r="CH14" s="17">
        <v>700</v>
      </c>
      <c r="CI14" s="17" t="e">
        <v>#VALUE!</v>
      </c>
      <c r="CJ14" s="17">
        <v>0</v>
      </c>
      <c r="CK14" s="17">
        <v>10</v>
      </c>
      <c r="CL14" s="17">
        <v>77</v>
      </c>
      <c r="CM14" s="17">
        <v>13</v>
      </c>
      <c r="CN14" s="17">
        <v>38</v>
      </c>
      <c r="CO14" s="17">
        <v>38</v>
      </c>
      <c r="CP14" s="17">
        <v>40</v>
      </c>
      <c r="CQ14" s="17" t="e">
        <v>#VALUE!</v>
      </c>
      <c r="CR14" s="17">
        <v>5700</v>
      </c>
      <c r="CS14" s="17" t="e">
        <v>#VALUE!</v>
      </c>
      <c r="CT14" s="17">
        <v>1000</v>
      </c>
      <c r="CU14" s="17" t="e">
        <v>#VALUE!</v>
      </c>
      <c r="CV14" s="17">
        <v>2</v>
      </c>
      <c r="CW14" s="17">
        <v>25</v>
      </c>
      <c r="CX14" s="17">
        <v>65</v>
      </c>
      <c r="CY14" s="17">
        <v>8</v>
      </c>
      <c r="CZ14" s="17">
        <v>44</v>
      </c>
      <c r="DA14" s="17">
        <v>45</v>
      </c>
      <c r="DB14" s="17">
        <v>28.000000000000004</v>
      </c>
      <c r="DC14" s="17" t="e">
        <v>#VALUE!</v>
      </c>
      <c r="DD14" s="17">
        <v>5600</v>
      </c>
      <c r="DE14" s="17" t="e">
        <v>#VALUE!</v>
      </c>
      <c r="DF14" s="17">
        <v>900</v>
      </c>
      <c r="DG14" s="17" t="e">
        <v>#VALUE!</v>
      </c>
      <c r="DH14" s="17">
        <v>4</v>
      </c>
      <c r="DI14" s="17">
        <v>44</v>
      </c>
      <c r="DJ14" s="17">
        <v>42</v>
      </c>
      <c r="DK14" s="17">
        <v>10</v>
      </c>
      <c r="DL14" s="17">
        <v>32</v>
      </c>
      <c r="DM14" s="17">
        <v>43</v>
      </c>
      <c r="DN14" s="17">
        <v>49</v>
      </c>
      <c r="DO14" s="17">
        <v>38</v>
      </c>
      <c r="DP14" s="17">
        <v>32</v>
      </c>
      <c r="DQ14" s="17">
        <v>40</v>
      </c>
      <c r="DR14" s="17" t="e">
        <v>#VALUE!</v>
      </c>
      <c r="DS14" s="17">
        <v>5500</v>
      </c>
      <c r="DT14" s="17" t="e">
        <v>#VALUE!</v>
      </c>
      <c r="DU14" s="17">
        <v>800</v>
      </c>
      <c r="DV14" s="17" t="e">
        <v>#VALUE!</v>
      </c>
      <c r="DW14" s="17">
        <v>6</v>
      </c>
      <c r="DX14" s="17">
        <v>46</v>
      </c>
      <c r="DY14" s="17">
        <v>46</v>
      </c>
      <c r="DZ14" s="17">
        <v>2</v>
      </c>
      <c r="EA14" s="17">
        <v>19</v>
      </c>
      <c r="EB14" s="17">
        <v>46</v>
      </c>
      <c r="EC14" s="17">
        <v>49</v>
      </c>
      <c r="ED14" s="17">
        <v>28.999999999999996</v>
      </c>
      <c r="EE14" s="17">
        <v>51</v>
      </c>
      <c r="EF14" s="17">
        <v>42</v>
      </c>
      <c r="EG14" s="17">
        <v>52</v>
      </c>
      <c r="EH14" s="17">
        <v>56.000000000000007</v>
      </c>
      <c r="EI14" s="17">
        <v>61</v>
      </c>
      <c r="EJ14" s="17">
        <v>27</v>
      </c>
      <c r="EK14" s="17">
        <v>60</v>
      </c>
      <c r="EL14" s="17">
        <v>26</v>
      </c>
      <c r="EM14" s="17">
        <v>25</v>
      </c>
      <c r="EN14" s="17">
        <v>49</v>
      </c>
      <c r="EO14" s="17">
        <v>63</v>
      </c>
      <c r="EP14" s="17">
        <v>67</v>
      </c>
      <c r="EQ14" s="17">
        <v>33</v>
      </c>
      <c r="ER14" s="17">
        <v>54</v>
      </c>
      <c r="ES14" s="17">
        <v>45</v>
      </c>
      <c r="ET14" s="17">
        <v>49</v>
      </c>
      <c r="EU14" s="17">
        <v>33</v>
      </c>
      <c r="EV14" s="17">
        <v>38</v>
      </c>
      <c r="EW14" s="17">
        <v>27</v>
      </c>
      <c r="EX14" s="17">
        <v>42</v>
      </c>
      <c r="EY14" s="17">
        <v>35</v>
      </c>
      <c r="EZ14" s="17" t="e">
        <v>#VALUE!</v>
      </c>
      <c r="FA14" s="17">
        <v>5200</v>
      </c>
      <c r="FB14" s="17" t="e">
        <v>#VALUE!</v>
      </c>
      <c r="FC14" s="17">
        <v>1200</v>
      </c>
      <c r="FD14" s="17" t="e">
        <v>#VALUE!</v>
      </c>
      <c r="FE14" s="17">
        <v>38</v>
      </c>
      <c r="FF14" s="17">
        <v>28.999999999999996</v>
      </c>
      <c r="FG14" s="17">
        <v>23</v>
      </c>
      <c r="FH14" s="17">
        <v>10</v>
      </c>
      <c r="FI14" s="17">
        <v>0</v>
      </c>
      <c r="FJ14" s="40" t="s">
        <v>132</v>
      </c>
      <c r="FK14" s="41">
        <v>1.7857142857142856</v>
      </c>
      <c r="FL14" s="41">
        <v>50</v>
      </c>
      <c r="FM14" s="41">
        <v>37.5</v>
      </c>
      <c r="FN14" s="41">
        <v>10.714285714285714</v>
      </c>
      <c r="FO14" s="41">
        <v>0</v>
      </c>
      <c r="FP14" s="41">
        <v>44.642857142857146</v>
      </c>
      <c r="FQ14" s="41">
        <v>55.357142857142861</v>
      </c>
      <c r="FR14" s="41">
        <v>0</v>
      </c>
      <c r="FS14" s="41">
        <v>17.857142857142858</v>
      </c>
      <c r="FT14" s="41">
        <v>60.714285714285708</v>
      </c>
      <c r="FU14" s="41">
        <v>19.642857142857142</v>
      </c>
      <c r="FV14" s="41">
        <v>1.7857142857142856</v>
      </c>
      <c r="FW14" s="41">
        <v>5.3571428571428568</v>
      </c>
      <c r="FX14" s="41">
        <v>57.142857142857139</v>
      </c>
      <c r="FY14" s="41">
        <v>35.714285714285715</v>
      </c>
      <c r="FZ14" s="41">
        <v>1.7857142857142856</v>
      </c>
      <c r="GA14" s="41">
        <v>50</v>
      </c>
      <c r="GB14" s="41">
        <v>41.071428571428569</v>
      </c>
      <c r="GC14" s="41">
        <v>5.3571428571428568</v>
      </c>
      <c r="GD14" s="41">
        <v>3.5714285714285712</v>
      </c>
      <c r="GE14" s="41">
        <v>0</v>
      </c>
      <c r="GF14" s="40" t="s">
        <v>132</v>
      </c>
      <c r="GG14" s="41">
        <v>0</v>
      </c>
      <c r="GH14" s="41">
        <v>42</v>
      </c>
      <c r="GI14" s="41">
        <v>56.000000000000007</v>
      </c>
      <c r="GJ14" s="41">
        <v>2</v>
      </c>
      <c r="GK14" s="41">
        <v>4</v>
      </c>
      <c r="GL14" s="41">
        <v>44</v>
      </c>
      <c r="GM14" s="41">
        <v>52</v>
      </c>
      <c r="GN14" s="41">
        <v>0</v>
      </c>
      <c r="GO14" s="41">
        <v>16</v>
      </c>
      <c r="GP14" s="41">
        <v>54</v>
      </c>
      <c r="GQ14" s="41">
        <v>28.000000000000004</v>
      </c>
      <c r="GR14" s="41">
        <v>2</v>
      </c>
      <c r="GS14" s="41">
        <v>8</v>
      </c>
      <c r="GT14" s="41">
        <v>42</v>
      </c>
      <c r="GU14" s="41">
        <v>50</v>
      </c>
      <c r="GV14" s="41">
        <v>0</v>
      </c>
      <c r="GW14" s="41">
        <v>56.000000000000007</v>
      </c>
      <c r="GX14" s="41">
        <v>36</v>
      </c>
      <c r="GY14" s="41">
        <v>8</v>
      </c>
      <c r="GZ14" s="41">
        <v>0</v>
      </c>
      <c r="HA14" s="41">
        <v>0</v>
      </c>
    </row>
    <row r="15" spans="1:209" x14ac:dyDescent="0.2">
      <c r="A15" s="37" t="s">
        <v>10</v>
      </c>
      <c r="B15" s="38">
        <v>56</v>
      </c>
      <c r="C15" s="39" t="s">
        <v>121</v>
      </c>
      <c r="D15" s="38">
        <v>8</v>
      </c>
      <c r="E15" s="39" t="s">
        <v>121</v>
      </c>
      <c r="F15" s="17">
        <v>1</v>
      </c>
      <c r="G15" s="17">
        <v>28.000000000000004</v>
      </c>
      <c r="H15" s="17">
        <v>65</v>
      </c>
      <c r="I15" s="17">
        <v>6</v>
      </c>
      <c r="J15" s="17">
        <v>38</v>
      </c>
      <c r="K15" s="17">
        <v>41</v>
      </c>
      <c r="L15" s="17">
        <v>49</v>
      </c>
      <c r="M15" s="37" t="s">
        <v>10</v>
      </c>
      <c r="N15" s="38">
        <v>53</v>
      </c>
      <c r="O15" s="39" t="s">
        <v>121</v>
      </c>
      <c r="P15" s="38">
        <v>10</v>
      </c>
      <c r="Q15" s="39" t="s">
        <v>121</v>
      </c>
      <c r="R15" s="17">
        <v>6</v>
      </c>
      <c r="S15" s="17">
        <v>37</v>
      </c>
      <c r="T15" s="17">
        <v>53</v>
      </c>
      <c r="U15" s="17">
        <v>3</v>
      </c>
      <c r="V15" s="17">
        <v>47</v>
      </c>
      <c r="W15" s="17">
        <v>45</v>
      </c>
      <c r="X15" s="17">
        <v>48</v>
      </c>
      <c r="Y15" s="37" t="s">
        <v>10</v>
      </c>
      <c r="Z15" s="38">
        <v>54</v>
      </c>
      <c r="AA15" s="39" t="s">
        <v>121</v>
      </c>
      <c r="AB15" s="38">
        <v>8</v>
      </c>
      <c r="AC15" s="39" t="s">
        <v>121</v>
      </c>
      <c r="AD15" s="17">
        <v>5</v>
      </c>
      <c r="AE15" s="17">
        <v>60</v>
      </c>
      <c r="AF15" s="17">
        <v>33</v>
      </c>
      <c r="AG15" s="17">
        <v>2</v>
      </c>
      <c r="AH15" s="17">
        <v>54</v>
      </c>
      <c r="AI15" s="17">
        <v>47</v>
      </c>
      <c r="AJ15" s="17">
        <v>49</v>
      </c>
      <c r="AK15" s="17">
        <v>40</v>
      </c>
      <c r="AL15" s="17">
        <v>36</v>
      </c>
      <c r="AM15" s="17">
        <v>46</v>
      </c>
      <c r="AN15" s="17" t="e">
        <v>#VALUE!</v>
      </c>
      <c r="AO15" s="17">
        <v>5400</v>
      </c>
      <c r="AP15" s="17" t="e">
        <v>#VALUE!</v>
      </c>
      <c r="AQ15" s="17">
        <v>800</v>
      </c>
      <c r="AR15" s="17" t="e">
        <v>#VALUE!</v>
      </c>
      <c r="AS15" s="17">
        <v>2</v>
      </c>
      <c r="AT15" s="17">
        <v>52</v>
      </c>
      <c r="AU15" s="17">
        <v>43</v>
      </c>
      <c r="AV15" s="17">
        <v>2</v>
      </c>
      <c r="AW15" s="17">
        <v>25</v>
      </c>
      <c r="AX15" s="17">
        <v>33</v>
      </c>
      <c r="AY15" s="17">
        <v>63</v>
      </c>
      <c r="AZ15" s="17">
        <v>17</v>
      </c>
      <c r="BA15" s="17">
        <v>27</v>
      </c>
      <c r="BB15" s="17">
        <v>53</v>
      </c>
      <c r="BC15" s="17">
        <v>31</v>
      </c>
      <c r="BD15" s="17">
        <v>32</v>
      </c>
      <c r="BE15" s="17">
        <v>61</v>
      </c>
      <c r="BF15" s="17">
        <v>53</v>
      </c>
      <c r="BG15" s="17">
        <v>42</v>
      </c>
      <c r="BH15" s="17">
        <v>63</v>
      </c>
      <c r="BI15" s="17">
        <v>5</v>
      </c>
      <c r="BJ15" s="17">
        <v>23</v>
      </c>
      <c r="BK15" s="17">
        <v>55.000000000000007</v>
      </c>
      <c r="BL15" s="17">
        <v>53</v>
      </c>
      <c r="BM15" s="17">
        <v>50</v>
      </c>
      <c r="BN15" s="17">
        <v>7.0000000000000009</v>
      </c>
      <c r="BO15" s="17">
        <v>32</v>
      </c>
      <c r="BP15" s="17">
        <v>19</v>
      </c>
      <c r="BQ15" s="17">
        <v>42</v>
      </c>
      <c r="BR15" s="17">
        <v>44</v>
      </c>
      <c r="BS15" s="17">
        <v>52</v>
      </c>
      <c r="BT15" s="17">
        <v>42</v>
      </c>
      <c r="BU15" s="17" t="e">
        <v>#VALUE!</v>
      </c>
      <c r="BV15" s="17">
        <v>5300</v>
      </c>
      <c r="BW15" s="17" t="e">
        <v>#VALUE!</v>
      </c>
      <c r="BX15" s="17">
        <v>1100</v>
      </c>
      <c r="BY15" s="17" t="e">
        <v>#VALUE!</v>
      </c>
      <c r="BZ15" s="17">
        <v>38</v>
      </c>
      <c r="CA15" s="17">
        <v>36</v>
      </c>
      <c r="CB15" s="17">
        <v>14.000000000000002</v>
      </c>
      <c r="CC15" s="17">
        <v>12</v>
      </c>
      <c r="CD15" s="17">
        <v>0</v>
      </c>
      <c r="CE15" s="17" t="e">
        <v>#VALUE!</v>
      </c>
      <c r="CF15" s="17">
        <v>5500</v>
      </c>
      <c r="CG15" s="17" t="e">
        <v>#VALUE!</v>
      </c>
      <c r="CH15" s="17">
        <v>900</v>
      </c>
      <c r="CI15" s="17" t="e">
        <v>#VALUE!</v>
      </c>
      <c r="CJ15" s="17">
        <v>2</v>
      </c>
      <c r="CK15" s="17">
        <v>22</v>
      </c>
      <c r="CL15" s="17">
        <v>67</v>
      </c>
      <c r="CM15" s="17">
        <v>9</v>
      </c>
      <c r="CN15" s="17">
        <v>42</v>
      </c>
      <c r="CO15" s="17">
        <v>47</v>
      </c>
      <c r="CP15" s="17">
        <v>43</v>
      </c>
      <c r="CQ15" s="17" t="e">
        <v>#VALUE!</v>
      </c>
      <c r="CR15" s="17">
        <v>5000</v>
      </c>
      <c r="CS15" s="17" t="e">
        <v>#VALUE!</v>
      </c>
      <c r="CT15" s="17">
        <v>1200</v>
      </c>
      <c r="CU15" s="17" t="e">
        <v>#VALUE!</v>
      </c>
      <c r="CV15" s="17">
        <v>13</v>
      </c>
      <c r="CW15" s="17">
        <v>36</v>
      </c>
      <c r="CX15" s="17">
        <v>49</v>
      </c>
      <c r="CY15" s="17">
        <v>2</v>
      </c>
      <c r="CZ15" s="17">
        <v>50</v>
      </c>
      <c r="DA15" s="17">
        <v>57.999999999999993</v>
      </c>
      <c r="DB15" s="17">
        <v>39</v>
      </c>
      <c r="DC15" s="17" t="e">
        <v>#VALUE!</v>
      </c>
      <c r="DD15" s="17">
        <v>5100</v>
      </c>
      <c r="DE15" s="17" t="e">
        <v>#VALUE!</v>
      </c>
      <c r="DF15" s="17">
        <v>1100</v>
      </c>
      <c r="DG15" s="17" t="e">
        <v>#VALUE!</v>
      </c>
      <c r="DH15" s="17">
        <v>18</v>
      </c>
      <c r="DI15" s="17">
        <v>44</v>
      </c>
      <c r="DJ15" s="17">
        <v>33</v>
      </c>
      <c r="DK15" s="17">
        <v>5</v>
      </c>
      <c r="DL15" s="17">
        <v>41</v>
      </c>
      <c r="DM15" s="17">
        <v>48</v>
      </c>
      <c r="DN15" s="17">
        <v>53</v>
      </c>
      <c r="DO15" s="17">
        <v>41</v>
      </c>
      <c r="DP15" s="17">
        <v>44</v>
      </c>
      <c r="DQ15" s="17">
        <v>52</v>
      </c>
      <c r="DR15" s="17" t="e">
        <v>#VALUE!</v>
      </c>
      <c r="DS15" s="17">
        <v>4900</v>
      </c>
      <c r="DT15" s="17" t="e">
        <v>#VALUE!</v>
      </c>
      <c r="DU15" s="17">
        <v>1100</v>
      </c>
      <c r="DV15" s="17" t="e">
        <v>#VALUE!</v>
      </c>
      <c r="DW15" s="17">
        <v>24</v>
      </c>
      <c r="DX15" s="17">
        <v>40</v>
      </c>
      <c r="DY15" s="17">
        <v>33</v>
      </c>
      <c r="DZ15" s="17">
        <v>3</v>
      </c>
      <c r="EA15" s="17">
        <v>33</v>
      </c>
      <c r="EB15" s="17">
        <v>43</v>
      </c>
      <c r="EC15" s="17">
        <v>65</v>
      </c>
      <c r="ED15" s="17">
        <v>44</v>
      </c>
      <c r="EE15" s="17">
        <v>53</v>
      </c>
      <c r="EF15" s="17">
        <v>51</v>
      </c>
      <c r="EG15" s="17">
        <v>55.000000000000007</v>
      </c>
      <c r="EH15" s="17">
        <v>60</v>
      </c>
      <c r="EI15" s="17">
        <v>66</v>
      </c>
      <c r="EJ15" s="17">
        <v>56.999999999999993</v>
      </c>
      <c r="EK15" s="17">
        <v>56.999999999999993</v>
      </c>
      <c r="EL15" s="17">
        <v>38</v>
      </c>
      <c r="EM15" s="17">
        <v>39</v>
      </c>
      <c r="EN15" s="17">
        <v>54</v>
      </c>
      <c r="EO15" s="17">
        <v>62</v>
      </c>
      <c r="EP15" s="17">
        <v>64</v>
      </c>
      <c r="EQ15" s="17">
        <v>47</v>
      </c>
      <c r="ER15" s="17">
        <v>67</v>
      </c>
      <c r="ES15" s="17">
        <v>69</v>
      </c>
      <c r="ET15" s="17">
        <v>56.000000000000007</v>
      </c>
      <c r="EU15" s="17">
        <v>48</v>
      </c>
      <c r="EV15" s="17">
        <v>43</v>
      </c>
      <c r="EW15" s="17">
        <v>43</v>
      </c>
      <c r="EX15" s="17">
        <v>50</v>
      </c>
      <c r="EY15" s="17">
        <v>52</v>
      </c>
      <c r="EZ15" s="17" t="e">
        <v>#VALUE!</v>
      </c>
      <c r="FA15" s="17">
        <v>5200</v>
      </c>
      <c r="FB15" s="17" t="e">
        <v>#VALUE!</v>
      </c>
      <c r="FC15" s="17">
        <v>1000</v>
      </c>
      <c r="FD15" s="17" t="e">
        <v>#VALUE!</v>
      </c>
      <c r="FE15" s="17">
        <v>40</v>
      </c>
      <c r="FF15" s="17">
        <v>31</v>
      </c>
      <c r="FG15" s="17">
        <v>23</v>
      </c>
      <c r="FH15" s="17">
        <v>6</v>
      </c>
      <c r="FI15" s="17">
        <v>1</v>
      </c>
      <c r="FJ15" s="40" t="s">
        <v>133</v>
      </c>
      <c r="FK15" s="41">
        <v>1.5267175572519083</v>
      </c>
      <c r="FL15" s="41">
        <v>31.297709923664126</v>
      </c>
      <c r="FM15" s="41">
        <v>61.068702290076338</v>
      </c>
      <c r="FN15" s="41">
        <v>6.1068702290076331</v>
      </c>
      <c r="FO15" s="41">
        <v>3.0534351145038165</v>
      </c>
      <c r="FP15" s="41">
        <v>57.251908396946561</v>
      </c>
      <c r="FQ15" s="41">
        <v>38.167938931297712</v>
      </c>
      <c r="FR15" s="41">
        <v>1.5267175572519083</v>
      </c>
      <c r="FS15" s="41">
        <v>12.977099236641221</v>
      </c>
      <c r="FT15" s="41">
        <v>58.778625954198475</v>
      </c>
      <c r="FU15" s="41">
        <v>26.717557251908396</v>
      </c>
      <c r="FV15" s="41">
        <v>1.5267175572519083</v>
      </c>
      <c r="FW15" s="41">
        <v>3.0534351145038165</v>
      </c>
      <c r="FX15" s="41">
        <v>51.908396946564885</v>
      </c>
      <c r="FY15" s="41">
        <v>44.274809160305345</v>
      </c>
      <c r="FZ15" s="41">
        <v>0.76335877862595414</v>
      </c>
      <c r="GA15" s="41">
        <v>62.6</v>
      </c>
      <c r="GB15" s="41">
        <v>30.5</v>
      </c>
      <c r="GC15" s="41">
        <v>3.6999999999999997</v>
      </c>
      <c r="GD15" s="41">
        <v>1.6</v>
      </c>
      <c r="GE15" s="41">
        <v>1.6</v>
      </c>
      <c r="GF15" s="40" t="s">
        <v>133</v>
      </c>
      <c r="GG15" s="41">
        <v>2.7027027027027026</v>
      </c>
      <c r="GH15" s="41">
        <v>54.054054054054056</v>
      </c>
      <c r="GI15" s="41">
        <v>37.837837837837839</v>
      </c>
      <c r="GJ15" s="41">
        <v>5.4054054054054053</v>
      </c>
      <c r="GK15" s="41">
        <v>8.1081081081081088</v>
      </c>
      <c r="GL15" s="41">
        <v>54.954954954954957</v>
      </c>
      <c r="GM15" s="41">
        <v>36.036036036036037</v>
      </c>
      <c r="GN15" s="41">
        <v>0.90090090090090091</v>
      </c>
      <c r="GO15" s="41">
        <v>11.711711711711711</v>
      </c>
      <c r="GP15" s="41">
        <v>64.86486486486487</v>
      </c>
      <c r="GQ15" s="41">
        <v>21.621621621621621</v>
      </c>
      <c r="GR15" s="41">
        <v>1.8018018018018018</v>
      </c>
      <c r="GS15" s="41">
        <v>5.4054054054054053</v>
      </c>
      <c r="GT15" s="41">
        <v>54.054054054054056</v>
      </c>
      <c r="GU15" s="41">
        <v>38.738738738738739</v>
      </c>
      <c r="GV15" s="41">
        <v>1.8018018018018018</v>
      </c>
      <c r="GW15" s="41">
        <v>51</v>
      </c>
      <c r="GX15" s="41">
        <v>40.200000000000003</v>
      </c>
      <c r="GY15" s="41">
        <v>5.7</v>
      </c>
      <c r="GZ15" s="41">
        <v>2.6</v>
      </c>
      <c r="HA15" s="41">
        <v>0.5</v>
      </c>
    </row>
    <row r="16" spans="1:209" x14ac:dyDescent="0.2">
      <c r="A16" s="37" t="s">
        <v>11</v>
      </c>
      <c r="B16" s="38">
        <v>59</v>
      </c>
      <c r="C16" s="39" t="s">
        <v>121</v>
      </c>
      <c r="D16" s="38">
        <v>9</v>
      </c>
      <c r="E16" s="39" t="s">
        <v>121</v>
      </c>
      <c r="F16" s="17">
        <v>0</v>
      </c>
      <c r="G16" s="17">
        <v>15</v>
      </c>
      <c r="H16" s="17">
        <v>62</v>
      </c>
      <c r="I16" s="17">
        <v>23</v>
      </c>
      <c r="J16" s="17">
        <v>40</v>
      </c>
      <c r="K16" s="17">
        <v>43</v>
      </c>
      <c r="L16" s="17">
        <v>42</v>
      </c>
      <c r="M16" s="37" t="s">
        <v>11</v>
      </c>
      <c r="N16" s="38">
        <v>53</v>
      </c>
      <c r="O16" s="39" t="s">
        <v>121</v>
      </c>
      <c r="P16" s="38">
        <v>9</v>
      </c>
      <c r="Q16" s="39" t="s">
        <v>121</v>
      </c>
      <c r="R16" s="17">
        <v>8</v>
      </c>
      <c r="S16" s="17">
        <v>38</v>
      </c>
      <c r="T16" s="17">
        <v>54</v>
      </c>
      <c r="U16" s="17">
        <v>0</v>
      </c>
      <c r="V16" s="17">
        <v>51</v>
      </c>
      <c r="W16" s="17">
        <v>44</v>
      </c>
      <c r="X16" s="17">
        <v>47</v>
      </c>
      <c r="Y16" s="37" t="s">
        <v>11</v>
      </c>
      <c r="Z16" s="38">
        <v>60</v>
      </c>
      <c r="AA16" s="39" t="s">
        <v>121</v>
      </c>
      <c r="AB16" s="38">
        <v>10</v>
      </c>
      <c r="AC16" s="39" t="s">
        <v>121</v>
      </c>
      <c r="AD16" s="17">
        <v>8</v>
      </c>
      <c r="AE16" s="17">
        <v>23</v>
      </c>
      <c r="AF16" s="17">
        <v>54</v>
      </c>
      <c r="AG16" s="17">
        <v>15</v>
      </c>
      <c r="AH16" s="17">
        <v>45</v>
      </c>
      <c r="AI16" s="17">
        <v>42</v>
      </c>
      <c r="AJ16" s="17">
        <v>42</v>
      </c>
      <c r="AK16" s="17">
        <v>33</v>
      </c>
      <c r="AL16" s="17">
        <v>31</v>
      </c>
      <c r="AM16" s="17">
        <v>28.999999999999996</v>
      </c>
      <c r="AN16" s="17" t="e">
        <v>#VALUE!</v>
      </c>
      <c r="AO16" s="17">
        <v>5800</v>
      </c>
      <c r="AP16" s="17" t="e">
        <v>#VALUE!</v>
      </c>
      <c r="AQ16" s="17">
        <v>800</v>
      </c>
      <c r="AR16" s="17" t="e">
        <v>#VALUE!</v>
      </c>
      <c r="AS16" s="17">
        <v>8</v>
      </c>
      <c r="AT16" s="17">
        <v>38</v>
      </c>
      <c r="AU16" s="17">
        <v>54</v>
      </c>
      <c r="AV16" s="17">
        <v>0</v>
      </c>
      <c r="AW16" s="17">
        <v>25</v>
      </c>
      <c r="AX16" s="17">
        <v>28.999999999999996</v>
      </c>
      <c r="AY16" s="17">
        <v>75</v>
      </c>
      <c r="AZ16" s="17">
        <v>23</v>
      </c>
      <c r="BA16" s="17">
        <v>17</v>
      </c>
      <c r="BB16" s="17">
        <v>57.999999999999993</v>
      </c>
      <c r="BC16" s="17">
        <v>19</v>
      </c>
      <c r="BD16" s="17">
        <v>30</v>
      </c>
      <c r="BE16" s="17">
        <v>44</v>
      </c>
      <c r="BF16" s="17">
        <v>53</v>
      </c>
      <c r="BG16" s="17">
        <v>28.999999999999996</v>
      </c>
      <c r="BH16" s="17">
        <v>46</v>
      </c>
      <c r="BI16" s="17">
        <v>8</v>
      </c>
      <c r="BJ16" s="17">
        <v>6</v>
      </c>
      <c r="BK16" s="17">
        <v>36</v>
      </c>
      <c r="BL16" s="17">
        <v>69</v>
      </c>
      <c r="BM16" s="17" t="e">
        <v>#VALUE!</v>
      </c>
      <c r="BN16" s="17">
        <v>8</v>
      </c>
      <c r="BO16" s="17">
        <v>35</v>
      </c>
      <c r="BP16" s="17">
        <v>17</v>
      </c>
      <c r="BQ16" s="17">
        <v>51</v>
      </c>
      <c r="BR16" s="17">
        <v>45</v>
      </c>
      <c r="BS16" s="17">
        <v>31</v>
      </c>
      <c r="BT16" s="17">
        <v>41</v>
      </c>
      <c r="BU16" s="17" t="e">
        <v>#VALUE!</v>
      </c>
      <c r="BV16" s="17">
        <v>6000</v>
      </c>
      <c r="BW16" s="17" t="e">
        <v>#VALUE!</v>
      </c>
      <c r="BX16" s="17">
        <v>1300</v>
      </c>
      <c r="BY16" s="17" t="e">
        <v>#VALUE!</v>
      </c>
      <c r="BZ16" s="17">
        <v>15</v>
      </c>
      <c r="CA16" s="17">
        <v>23</v>
      </c>
      <c r="CB16" s="17">
        <v>31</v>
      </c>
      <c r="CC16" s="17">
        <v>31</v>
      </c>
      <c r="CD16" s="17">
        <v>0</v>
      </c>
      <c r="CE16" s="17" t="e">
        <v>#VALUE!</v>
      </c>
      <c r="CF16" s="17">
        <v>5800</v>
      </c>
      <c r="CG16" s="17" t="e">
        <v>#VALUE!</v>
      </c>
      <c r="CH16" s="17">
        <v>700</v>
      </c>
      <c r="CI16" s="17" t="e">
        <v>#VALUE!</v>
      </c>
      <c r="CJ16" s="17">
        <v>0</v>
      </c>
      <c r="CK16" s="17">
        <v>10</v>
      </c>
      <c r="CL16" s="17">
        <v>80</v>
      </c>
      <c r="CM16" s="17">
        <v>10</v>
      </c>
      <c r="CN16" s="17">
        <v>36</v>
      </c>
      <c r="CO16" s="17">
        <v>44</v>
      </c>
      <c r="CP16" s="17">
        <v>39</v>
      </c>
      <c r="CQ16" s="17" t="e">
        <v>#VALUE!</v>
      </c>
      <c r="CR16" s="17">
        <v>5500</v>
      </c>
      <c r="CS16" s="17" t="e">
        <v>#VALUE!</v>
      </c>
      <c r="CT16" s="17">
        <v>1300</v>
      </c>
      <c r="CU16" s="17" t="e">
        <v>#VALUE!</v>
      </c>
      <c r="CV16" s="17">
        <v>15</v>
      </c>
      <c r="CW16" s="17">
        <v>15</v>
      </c>
      <c r="CX16" s="17">
        <v>55.000000000000007</v>
      </c>
      <c r="CY16" s="17">
        <v>15</v>
      </c>
      <c r="CZ16" s="17">
        <v>39</v>
      </c>
      <c r="DA16" s="17">
        <v>48</v>
      </c>
      <c r="DB16" s="17">
        <v>28.999999999999996</v>
      </c>
      <c r="DC16" s="17" t="e">
        <v>#VALUE!</v>
      </c>
      <c r="DD16" s="17">
        <v>5800</v>
      </c>
      <c r="DE16" s="17" t="e">
        <v>#VALUE!</v>
      </c>
      <c r="DF16" s="17">
        <v>900</v>
      </c>
      <c r="DG16" s="17" t="e">
        <v>#VALUE!</v>
      </c>
      <c r="DH16" s="17">
        <v>5</v>
      </c>
      <c r="DI16" s="17">
        <v>35</v>
      </c>
      <c r="DJ16" s="17">
        <v>50</v>
      </c>
      <c r="DK16" s="17">
        <v>10</v>
      </c>
      <c r="DL16" s="17">
        <v>25</v>
      </c>
      <c r="DM16" s="17">
        <v>38</v>
      </c>
      <c r="DN16" s="17">
        <v>48</v>
      </c>
      <c r="DO16" s="17">
        <v>33</v>
      </c>
      <c r="DP16" s="17">
        <v>28.999999999999996</v>
      </c>
      <c r="DQ16" s="17">
        <v>48</v>
      </c>
      <c r="DR16" s="17" t="e">
        <v>#VALUE!</v>
      </c>
      <c r="DS16" s="17">
        <v>5700</v>
      </c>
      <c r="DT16" s="17" t="e">
        <v>#VALUE!</v>
      </c>
      <c r="DU16" s="17">
        <v>900</v>
      </c>
      <c r="DV16" s="17" t="e">
        <v>#VALUE!</v>
      </c>
      <c r="DW16" s="17">
        <v>0</v>
      </c>
      <c r="DX16" s="17">
        <v>40</v>
      </c>
      <c r="DY16" s="17">
        <v>50</v>
      </c>
      <c r="DZ16" s="17">
        <v>10</v>
      </c>
      <c r="EA16" s="17">
        <v>21</v>
      </c>
      <c r="EB16" s="17">
        <v>38</v>
      </c>
      <c r="EC16" s="17">
        <v>59</v>
      </c>
      <c r="ED16" s="17">
        <v>30</v>
      </c>
      <c r="EE16" s="17">
        <v>32</v>
      </c>
      <c r="EF16" s="17">
        <v>46</v>
      </c>
      <c r="EG16" s="17">
        <v>51</v>
      </c>
      <c r="EH16" s="17">
        <v>43</v>
      </c>
      <c r="EI16" s="17">
        <v>60</v>
      </c>
      <c r="EJ16" s="17">
        <v>0</v>
      </c>
      <c r="EK16" s="17">
        <v>50</v>
      </c>
      <c r="EL16" s="17">
        <v>28.000000000000004</v>
      </c>
      <c r="EM16" s="17">
        <v>10</v>
      </c>
      <c r="EN16" s="17">
        <v>46</v>
      </c>
      <c r="EO16" s="17">
        <v>51</v>
      </c>
      <c r="EP16" s="17">
        <v>63</v>
      </c>
      <c r="EQ16" s="17">
        <v>37</v>
      </c>
      <c r="ER16" s="17">
        <v>40</v>
      </c>
      <c r="ES16" s="17">
        <v>50</v>
      </c>
      <c r="ET16" s="17">
        <v>50</v>
      </c>
      <c r="EU16" s="17">
        <v>34</v>
      </c>
      <c r="EV16" s="17">
        <v>26</v>
      </c>
      <c r="EW16" s="17">
        <v>26</v>
      </c>
      <c r="EX16" s="17">
        <v>32</v>
      </c>
      <c r="EY16" s="17">
        <v>22</v>
      </c>
      <c r="EZ16" s="17" t="e">
        <v>#VALUE!</v>
      </c>
      <c r="FA16" s="17">
        <v>5700</v>
      </c>
      <c r="FB16" s="17" t="e">
        <v>#VALUE!</v>
      </c>
      <c r="FC16" s="17">
        <v>1100</v>
      </c>
      <c r="FD16" s="17" t="e">
        <v>#VALUE!</v>
      </c>
      <c r="FE16" s="17">
        <v>20</v>
      </c>
      <c r="FF16" s="17">
        <v>35</v>
      </c>
      <c r="FG16" s="17">
        <v>25</v>
      </c>
      <c r="FH16" s="17">
        <v>20</v>
      </c>
      <c r="FI16" s="17">
        <v>0</v>
      </c>
      <c r="FJ16" s="17"/>
    </row>
    <row r="17" spans="1:209" x14ac:dyDescent="0.2">
      <c r="A17" s="37" t="s">
        <v>12</v>
      </c>
      <c r="B17" s="38">
        <v>55</v>
      </c>
      <c r="C17" s="39" t="s">
        <v>121</v>
      </c>
      <c r="D17" s="38">
        <v>8</v>
      </c>
      <c r="E17" s="39" t="s">
        <v>121</v>
      </c>
      <c r="F17" s="17">
        <v>0</v>
      </c>
      <c r="G17" s="17">
        <v>36</v>
      </c>
      <c r="H17" s="17">
        <v>56.999999999999993</v>
      </c>
      <c r="I17" s="17">
        <v>7.0000000000000009</v>
      </c>
      <c r="J17" s="17">
        <v>42</v>
      </c>
      <c r="K17" s="17">
        <v>49</v>
      </c>
      <c r="L17" s="17">
        <v>53</v>
      </c>
      <c r="M17" s="37" t="s">
        <v>12</v>
      </c>
      <c r="N17" s="38">
        <v>53</v>
      </c>
      <c r="O17" s="39" t="s">
        <v>121</v>
      </c>
      <c r="P17" s="38">
        <v>9</v>
      </c>
      <c r="Q17" s="39" t="s">
        <v>121</v>
      </c>
      <c r="R17" s="17">
        <v>2</v>
      </c>
      <c r="S17" s="17">
        <v>43</v>
      </c>
      <c r="T17" s="17">
        <v>52</v>
      </c>
      <c r="U17" s="17">
        <v>2</v>
      </c>
      <c r="V17" s="17">
        <v>52</v>
      </c>
      <c r="W17" s="17">
        <v>38</v>
      </c>
      <c r="X17" s="17">
        <v>56.000000000000007</v>
      </c>
      <c r="Y17" s="37" t="s">
        <v>12</v>
      </c>
      <c r="Z17" s="38">
        <v>52</v>
      </c>
      <c r="AA17" s="39" t="s">
        <v>121</v>
      </c>
      <c r="AB17" s="38">
        <v>10</v>
      </c>
      <c r="AC17" s="39" t="s">
        <v>121</v>
      </c>
      <c r="AD17" s="17">
        <v>17</v>
      </c>
      <c r="AE17" s="17">
        <v>45</v>
      </c>
      <c r="AF17" s="17">
        <v>38</v>
      </c>
      <c r="AG17" s="17">
        <v>0</v>
      </c>
      <c r="AH17" s="17">
        <v>41</v>
      </c>
      <c r="AI17" s="17">
        <v>43</v>
      </c>
      <c r="AJ17" s="17">
        <v>50</v>
      </c>
      <c r="AK17" s="17">
        <v>41</v>
      </c>
      <c r="AL17" s="17">
        <v>45</v>
      </c>
      <c r="AM17" s="17">
        <v>54</v>
      </c>
      <c r="AN17" s="17" t="e">
        <v>#VALUE!</v>
      </c>
      <c r="AO17" s="17">
        <v>5500</v>
      </c>
      <c r="AP17" s="17" t="e">
        <v>#VALUE!</v>
      </c>
      <c r="AQ17" s="17">
        <v>700</v>
      </c>
      <c r="AR17" s="17" t="e">
        <v>#VALUE!</v>
      </c>
      <c r="AS17" s="17">
        <v>0</v>
      </c>
      <c r="AT17" s="17">
        <v>56.999999999999993</v>
      </c>
      <c r="AU17" s="17">
        <v>43</v>
      </c>
      <c r="AV17" s="17">
        <v>0</v>
      </c>
      <c r="AW17" s="17">
        <v>21</v>
      </c>
      <c r="AX17" s="17">
        <v>42</v>
      </c>
      <c r="AY17" s="17">
        <v>64</v>
      </c>
      <c r="AZ17" s="17">
        <v>27</v>
      </c>
      <c r="BA17" s="17">
        <v>28.999999999999996</v>
      </c>
      <c r="BB17" s="17">
        <v>50</v>
      </c>
      <c r="BC17" s="17">
        <v>25</v>
      </c>
      <c r="BD17" s="17">
        <v>50</v>
      </c>
      <c r="BE17" s="17">
        <v>52</v>
      </c>
      <c r="BF17" s="17">
        <v>68</v>
      </c>
      <c r="BG17" s="17">
        <v>52</v>
      </c>
      <c r="BH17" s="17">
        <v>43</v>
      </c>
      <c r="BI17" s="17">
        <v>3</v>
      </c>
      <c r="BJ17" s="17">
        <v>8</v>
      </c>
      <c r="BK17" s="17">
        <v>61</v>
      </c>
      <c r="BL17" s="17">
        <v>56.999999999999993</v>
      </c>
      <c r="BM17" s="17">
        <v>100</v>
      </c>
      <c r="BN17" s="17">
        <v>8</v>
      </c>
      <c r="BO17" s="17">
        <v>32</v>
      </c>
      <c r="BP17" s="17">
        <v>17</v>
      </c>
      <c r="BQ17" s="17">
        <v>41</v>
      </c>
      <c r="BR17" s="17">
        <v>39</v>
      </c>
      <c r="BS17" s="17">
        <v>47</v>
      </c>
      <c r="BT17" s="17">
        <v>54</v>
      </c>
      <c r="BU17" s="17" t="e">
        <v>#VALUE!</v>
      </c>
      <c r="BV17" s="17">
        <v>5200</v>
      </c>
      <c r="BW17" s="17" t="e">
        <v>#VALUE!</v>
      </c>
      <c r="BX17" s="17">
        <v>1000</v>
      </c>
      <c r="BY17" s="17" t="e">
        <v>#VALUE!</v>
      </c>
      <c r="BZ17" s="17">
        <v>36</v>
      </c>
      <c r="CA17" s="17">
        <v>38</v>
      </c>
      <c r="CB17" s="17">
        <v>21</v>
      </c>
      <c r="CC17" s="17">
        <v>5</v>
      </c>
      <c r="CD17" s="17">
        <v>0</v>
      </c>
      <c r="CE17" s="17" t="e">
        <v>#VALUE!</v>
      </c>
      <c r="CF17" s="17">
        <v>5200</v>
      </c>
      <c r="CG17" s="17" t="e">
        <v>#VALUE!</v>
      </c>
      <c r="CH17" s="17">
        <v>900</v>
      </c>
      <c r="CI17" s="17" t="e">
        <v>#VALUE!</v>
      </c>
      <c r="CJ17" s="17">
        <v>4</v>
      </c>
      <c r="CK17" s="17">
        <v>42</v>
      </c>
      <c r="CL17" s="17">
        <v>50</v>
      </c>
      <c r="CM17" s="17">
        <v>4</v>
      </c>
      <c r="CN17" s="17">
        <v>47</v>
      </c>
      <c r="CO17" s="17">
        <v>49</v>
      </c>
      <c r="CP17" s="17">
        <v>53</v>
      </c>
      <c r="CQ17" s="17" t="e">
        <v>#VALUE!</v>
      </c>
      <c r="CR17" s="17">
        <v>4500</v>
      </c>
      <c r="CS17" s="17" t="e">
        <v>#VALUE!</v>
      </c>
      <c r="CT17" s="17">
        <v>1000</v>
      </c>
      <c r="CU17" s="17" t="e">
        <v>#VALUE!</v>
      </c>
      <c r="CV17" s="17">
        <v>13</v>
      </c>
      <c r="CW17" s="17">
        <v>57.999999999999993</v>
      </c>
      <c r="CX17" s="17">
        <v>28.999999999999996</v>
      </c>
      <c r="CY17" s="17">
        <v>0</v>
      </c>
      <c r="CZ17" s="17">
        <v>57.999999999999993</v>
      </c>
      <c r="DA17" s="17">
        <v>62</v>
      </c>
      <c r="DB17" s="17">
        <v>47</v>
      </c>
      <c r="DC17" s="17" t="e">
        <v>#VALUE!</v>
      </c>
      <c r="DD17" s="17">
        <v>4900</v>
      </c>
      <c r="DE17" s="17" t="e">
        <v>#VALUE!</v>
      </c>
      <c r="DF17" s="17">
        <v>900</v>
      </c>
      <c r="DG17" s="17" t="e">
        <v>#VALUE!</v>
      </c>
      <c r="DH17" s="17">
        <v>21</v>
      </c>
      <c r="DI17" s="17">
        <v>54</v>
      </c>
      <c r="DJ17" s="17">
        <v>25</v>
      </c>
      <c r="DK17" s="17">
        <v>0</v>
      </c>
      <c r="DL17" s="17">
        <v>46</v>
      </c>
      <c r="DM17" s="17">
        <v>50</v>
      </c>
      <c r="DN17" s="17">
        <v>56.999999999999993</v>
      </c>
      <c r="DO17" s="17">
        <v>47</v>
      </c>
      <c r="DP17" s="17">
        <v>45</v>
      </c>
      <c r="DQ17" s="17">
        <v>64</v>
      </c>
      <c r="DR17" s="17" t="e">
        <v>#VALUE!</v>
      </c>
      <c r="DS17" s="17">
        <v>4900</v>
      </c>
      <c r="DT17" s="17" t="e">
        <v>#VALUE!</v>
      </c>
      <c r="DU17" s="17">
        <v>800</v>
      </c>
      <c r="DV17" s="17" t="e">
        <v>#VALUE!</v>
      </c>
      <c r="DW17" s="17">
        <v>13</v>
      </c>
      <c r="DX17" s="17">
        <v>67</v>
      </c>
      <c r="DY17" s="17">
        <v>21</v>
      </c>
      <c r="DZ17" s="17">
        <v>0</v>
      </c>
      <c r="EA17" s="17">
        <v>36</v>
      </c>
      <c r="EB17" s="17">
        <v>52</v>
      </c>
      <c r="EC17" s="17">
        <v>68</v>
      </c>
      <c r="ED17" s="17">
        <v>37</v>
      </c>
      <c r="EE17" s="17">
        <v>70</v>
      </c>
      <c r="EF17" s="17">
        <v>54</v>
      </c>
      <c r="EG17" s="17">
        <v>56.000000000000007</v>
      </c>
      <c r="EH17" s="17">
        <v>65</v>
      </c>
      <c r="EI17" s="17">
        <v>68</v>
      </c>
      <c r="EJ17" s="17">
        <v>61</v>
      </c>
      <c r="EK17" s="17">
        <v>64</v>
      </c>
      <c r="EL17" s="17">
        <v>30</v>
      </c>
      <c r="EM17" s="17">
        <v>42</v>
      </c>
      <c r="EN17" s="17">
        <v>53</v>
      </c>
      <c r="EO17" s="17">
        <v>66</v>
      </c>
      <c r="EP17" s="17">
        <v>70</v>
      </c>
      <c r="EQ17" s="17">
        <v>49</v>
      </c>
      <c r="ER17" s="17">
        <v>50</v>
      </c>
      <c r="ES17" s="17">
        <v>70</v>
      </c>
      <c r="ET17" s="17">
        <v>62</v>
      </c>
      <c r="EU17" s="17">
        <v>49</v>
      </c>
      <c r="EV17" s="17">
        <v>50</v>
      </c>
      <c r="EW17" s="17">
        <v>41</v>
      </c>
      <c r="EX17" s="17">
        <v>42</v>
      </c>
      <c r="EY17" s="17">
        <v>82</v>
      </c>
      <c r="EZ17" s="17" t="e">
        <v>#VALUE!</v>
      </c>
      <c r="FA17" s="17">
        <v>4500</v>
      </c>
      <c r="FB17" s="17" t="e">
        <v>#VALUE!</v>
      </c>
      <c r="FC17" s="17">
        <v>700</v>
      </c>
      <c r="FD17" s="17" t="e">
        <v>#VALUE!</v>
      </c>
      <c r="FE17" s="17">
        <v>63</v>
      </c>
      <c r="FF17" s="17">
        <v>33</v>
      </c>
      <c r="FG17" s="17">
        <v>0</v>
      </c>
      <c r="FH17" s="17">
        <v>4</v>
      </c>
      <c r="FI17" s="17">
        <v>0</v>
      </c>
      <c r="FJ17" s="40" t="s">
        <v>134</v>
      </c>
      <c r="FK17" s="41">
        <v>2.9411764705882351</v>
      </c>
      <c r="FL17" s="41">
        <v>50</v>
      </c>
      <c r="FM17" s="41">
        <v>44.117647058823529</v>
      </c>
      <c r="FN17" s="41">
        <v>2.9411764705882351</v>
      </c>
      <c r="FO17" s="41">
        <v>5.8823529411764701</v>
      </c>
      <c r="FP17" s="41">
        <v>58.82352941176471</v>
      </c>
      <c r="FQ17" s="41">
        <v>32.352941176470587</v>
      </c>
      <c r="FR17" s="41">
        <v>2.9411764705882351</v>
      </c>
      <c r="FS17" s="41">
        <v>8.8235294117647065</v>
      </c>
      <c r="FT17" s="41">
        <v>73.529411764705884</v>
      </c>
      <c r="FU17" s="41">
        <v>17.647058823529413</v>
      </c>
      <c r="FV17" s="41">
        <v>0</v>
      </c>
      <c r="FW17" s="41">
        <v>5.8823529411764701</v>
      </c>
      <c r="FX17" s="41">
        <v>61.764705882352942</v>
      </c>
      <c r="FY17" s="41">
        <v>32.352941176470587</v>
      </c>
      <c r="FZ17" s="41">
        <v>0</v>
      </c>
      <c r="GA17" s="41">
        <v>58.82352941176471</v>
      </c>
      <c r="GB17" s="41">
        <v>41.17647058823529</v>
      </c>
      <c r="GC17" s="41">
        <v>0</v>
      </c>
      <c r="GD17" s="41">
        <v>0</v>
      </c>
      <c r="GE17" s="41">
        <v>0</v>
      </c>
      <c r="GF17" s="40" t="s">
        <v>134</v>
      </c>
      <c r="GG17" s="41">
        <v>0</v>
      </c>
      <c r="GH17" s="41">
        <v>56.666666666666664</v>
      </c>
      <c r="GI17" s="41">
        <v>40</v>
      </c>
      <c r="GJ17" s="41">
        <v>3.3333333333333335</v>
      </c>
      <c r="GK17" s="41">
        <v>10</v>
      </c>
      <c r="GL17" s="41">
        <v>50</v>
      </c>
      <c r="GM17" s="41">
        <v>40</v>
      </c>
      <c r="GN17" s="41">
        <v>0</v>
      </c>
      <c r="GO17" s="41">
        <v>20</v>
      </c>
      <c r="GP17" s="41">
        <v>56.666666666666664</v>
      </c>
      <c r="GQ17" s="41">
        <v>23.333333333333332</v>
      </c>
      <c r="GR17" s="41">
        <v>0</v>
      </c>
      <c r="GS17" s="41">
        <v>3.3333333333333335</v>
      </c>
      <c r="GT17" s="41">
        <v>60</v>
      </c>
      <c r="GU17" s="41">
        <v>36.666666666666664</v>
      </c>
      <c r="GV17" s="41">
        <v>0</v>
      </c>
      <c r="GW17" s="41">
        <v>33.333333333333329</v>
      </c>
      <c r="GX17" s="41">
        <v>60</v>
      </c>
      <c r="GY17" s="41">
        <v>6.666666666666667</v>
      </c>
      <c r="GZ17" s="41">
        <v>0</v>
      </c>
      <c r="HA17" s="41">
        <v>0</v>
      </c>
    </row>
    <row r="18" spans="1:209" x14ac:dyDescent="0.2">
      <c r="A18" s="37" t="s">
        <v>13</v>
      </c>
      <c r="B18" s="38">
        <v>53</v>
      </c>
      <c r="C18" s="39" t="s">
        <v>121</v>
      </c>
      <c r="D18" s="38">
        <v>9</v>
      </c>
      <c r="E18" s="39" t="s">
        <v>121</v>
      </c>
      <c r="F18" s="17">
        <v>0</v>
      </c>
      <c r="G18" s="17">
        <v>45</v>
      </c>
      <c r="H18" s="17">
        <v>43</v>
      </c>
      <c r="I18" s="17">
        <v>12</v>
      </c>
      <c r="J18" s="17">
        <v>43</v>
      </c>
      <c r="K18" s="17">
        <v>43</v>
      </c>
      <c r="L18" s="17">
        <v>54</v>
      </c>
      <c r="M18" s="37" t="s">
        <v>13</v>
      </c>
      <c r="N18" s="38">
        <v>49</v>
      </c>
      <c r="O18" s="39" t="s">
        <v>121</v>
      </c>
      <c r="P18" s="38">
        <v>9</v>
      </c>
      <c r="Q18" s="39" t="s">
        <v>121</v>
      </c>
      <c r="R18" s="17">
        <v>7.0000000000000009</v>
      </c>
      <c r="S18" s="17">
        <v>52</v>
      </c>
      <c r="T18" s="17">
        <v>40</v>
      </c>
      <c r="U18" s="17">
        <v>0</v>
      </c>
      <c r="V18" s="17">
        <v>54</v>
      </c>
      <c r="W18" s="17">
        <v>45</v>
      </c>
      <c r="X18" s="17">
        <v>63</v>
      </c>
      <c r="Y18" s="37" t="s">
        <v>13</v>
      </c>
      <c r="Z18" s="38">
        <v>48</v>
      </c>
      <c r="AA18" s="39" t="s">
        <v>121</v>
      </c>
      <c r="AB18" s="38">
        <v>9</v>
      </c>
      <c r="AC18" s="39" t="s">
        <v>121</v>
      </c>
      <c r="AD18" s="17">
        <v>24</v>
      </c>
      <c r="AE18" s="17">
        <v>56.999999999999993</v>
      </c>
      <c r="AF18" s="17">
        <v>17</v>
      </c>
      <c r="AG18" s="17">
        <v>2</v>
      </c>
      <c r="AH18" s="17">
        <v>62</v>
      </c>
      <c r="AI18" s="17">
        <v>52</v>
      </c>
      <c r="AJ18" s="17">
        <v>65</v>
      </c>
      <c r="AK18" s="17">
        <v>48</v>
      </c>
      <c r="AL18" s="17">
        <v>45</v>
      </c>
      <c r="AM18" s="17">
        <v>42</v>
      </c>
      <c r="AN18" s="17" t="e">
        <v>#VALUE!</v>
      </c>
      <c r="AO18" s="17">
        <v>5100</v>
      </c>
      <c r="AP18" s="17" t="e">
        <v>#VALUE!</v>
      </c>
      <c r="AQ18" s="17">
        <v>800</v>
      </c>
      <c r="AR18" s="17" t="e">
        <v>#VALUE!</v>
      </c>
      <c r="AS18" s="17">
        <v>7.0000000000000009</v>
      </c>
      <c r="AT18" s="17">
        <v>62</v>
      </c>
      <c r="AU18" s="17">
        <v>31</v>
      </c>
      <c r="AV18" s="17">
        <v>0</v>
      </c>
      <c r="AW18" s="17">
        <v>37</v>
      </c>
      <c r="AX18" s="17">
        <v>37</v>
      </c>
      <c r="AY18" s="17">
        <v>81</v>
      </c>
      <c r="AZ18" s="17">
        <v>24</v>
      </c>
      <c r="BA18" s="17">
        <v>36</v>
      </c>
      <c r="BB18" s="17">
        <v>72</v>
      </c>
      <c r="BC18" s="17">
        <v>46</v>
      </c>
      <c r="BD18" s="17">
        <v>43</v>
      </c>
      <c r="BE18" s="17">
        <v>59</v>
      </c>
      <c r="BF18" s="17">
        <v>51</v>
      </c>
      <c r="BG18" s="17">
        <v>61</v>
      </c>
      <c r="BH18" s="17">
        <v>61</v>
      </c>
      <c r="BI18" s="17">
        <v>7.0000000000000009</v>
      </c>
      <c r="BJ18" s="17">
        <v>10</v>
      </c>
      <c r="BK18" s="17">
        <v>60</v>
      </c>
      <c r="BL18" s="17">
        <v>48</v>
      </c>
      <c r="BM18" s="17">
        <v>100</v>
      </c>
      <c r="BN18" s="17">
        <v>12</v>
      </c>
      <c r="BO18" s="17">
        <v>50</v>
      </c>
      <c r="BP18" s="17">
        <v>22</v>
      </c>
      <c r="BQ18" s="17">
        <v>45</v>
      </c>
      <c r="BR18" s="17">
        <v>41</v>
      </c>
      <c r="BS18" s="17">
        <v>50</v>
      </c>
      <c r="BT18" s="17">
        <v>56.000000000000007</v>
      </c>
      <c r="BU18" s="17" t="e">
        <v>#VALUE!</v>
      </c>
      <c r="BV18" s="17">
        <v>4800</v>
      </c>
      <c r="BW18" s="17" t="e">
        <v>#VALUE!</v>
      </c>
      <c r="BX18" s="17">
        <v>900</v>
      </c>
      <c r="BY18" s="17" t="e">
        <v>#VALUE!</v>
      </c>
      <c r="BZ18" s="17">
        <v>40</v>
      </c>
      <c r="CA18" s="17">
        <v>45</v>
      </c>
      <c r="CB18" s="17">
        <v>14.000000000000002</v>
      </c>
      <c r="CC18" s="17">
        <v>0</v>
      </c>
      <c r="CD18" s="17">
        <v>0</v>
      </c>
      <c r="CE18" s="17" t="e">
        <v>#VALUE!</v>
      </c>
      <c r="CF18" s="17">
        <v>5200</v>
      </c>
      <c r="CG18" s="17" t="e">
        <v>#VALUE!</v>
      </c>
      <c r="CH18" s="17">
        <v>800</v>
      </c>
      <c r="CI18" s="17" t="e">
        <v>#VALUE!</v>
      </c>
      <c r="CJ18" s="17">
        <v>0</v>
      </c>
      <c r="CK18" s="17">
        <v>47</v>
      </c>
      <c r="CL18" s="17">
        <v>48</v>
      </c>
      <c r="CM18" s="17">
        <v>5</v>
      </c>
      <c r="CN18" s="17">
        <v>50</v>
      </c>
      <c r="CO18" s="17">
        <v>49</v>
      </c>
      <c r="CP18" s="17">
        <v>49</v>
      </c>
      <c r="CQ18" s="17" t="e">
        <v>#VALUE!</v>
      </c>
      <c r="CR18" s="17">
        <v>4500</v>
      </c>
      <c r="CS18" s="17" t="e">
        <v>#VALUE!</v>
      </c>
      <c r="CT18" s="17">
        <v>1000</v>
      </c>
      <c r="CU18" s="17" t="e">
        <v>#VALUE!</v>
      </c>
      <c r="CV18" s="17">
        <v>12</v>
      </c>
      <c r="CW18" s="17">
        <v>60</v>
      </c>
      <c r="CX18" s="17">
        <v>28.000000000000004</v>
      </c>
      <c r="CY18" s="17">
        <v>0</v>
      </c>
      <c r="CZ18" s="17">
        <v>56.000000000000007</v>
      </c>
      <c r="DA18" s="17">
        <v>62</v>
      </c>
      <c r="DB18" s="17">
        <v>49</v>
      </c>
      <c r="DC18" s="17" t="e">
        <v>#VALUE!</v>
      </c>
      <c r="DD18" s="17">
        <v>4900</v>
      </c>
      <c r="DE18" s="17" t="e">
        <v>#VALUE!</v>
      </c>
      <c r="DF18" s="17">
        <v>900</v>
      </c>
      <c r="DG18" s="17" t="e">
        <v>#VALUE!</v>
      </c>
      <c r="DH18" s="17">
        <v>17</v>
      </c>
      <c r="DI18" s="17">
        <v>60</v>
      </c>
      <c r="DJ18" s="17">
        <v>21</v>
      </c>
      <c r="DK18" s="17">
        <v>2</v>
      </c>
      <c r="DL18" s="17">
        <v>49</v>
      </c>
      <c r="DM18" s="17">
        <v>49</v>
      </c>
      <c r="DN18" s="17">
        <v>61</v>
      </c>
      <c r="DO18" s="17">
        <v>49</v>
      </c>
      <c r="DP18" s="17">
        <v>46</v>
      </c>
      <c r="DQ18" s="17">
        <v>56.000000000000007</v>
      </c>
      <c r="DR18" s="17" t="e">
        <v>#VALUE!</v>
      </c>
      <c r="DS18" s="17">
        <v>4600</v>
      </c>
      <c r="DT18" s="17" t="e">
        <v>#VALUE!</v>
      </c>
      <c r="DU18" s="17">
        <v>900</v>
      </c>
      <c r="DV18" s="17" t="e">
        <v>#VALUE!</v>
      </c>
      <c r="DW18" s="17">
        <v>31</v>
      </c>
      <c r="DX18" s="17">
        <v>59</v>
      </c>
      <c r="DY18" s="17">
        <v>10</v>
      </c>
      <c r="DZ18" s="17">
        <v>0</v>
      </c>
      <c r="EA18" s="17">
        <v>41</v>
      </c>
      <c r="EB18" s="17">
        <v>54</v>
      </c>
      <c r="EC18" s="17">
        <v>64</v>
      </c>
      <c r="ED18" s="17">
        <v>45</v>
      </c>
      <c r="EE18" s="17">
        <v>61</v>
      </c>
      <c r="EF18" s="17">
        <v>56.000000000000007</v>
      </c>
      <c r="EG18" s="17">
        <v>61</v>
      </c>
      <c r="EH18" s="17">
        <v>64</v>
      </c>
      <c r="EI18" s="17">
        <v>71</v>
      </c>
      <c r="EJ18" s="17">
        <v>70</v>
      </c>
      <c r="EK18" s="17">
        <v>79</v>
      </c>
      <c r="EL18" s="17">
        <v>46</v>
      </c>
      <c r="EM18" s="17">
        <v>40</v>
      </c>
      <c r="EN18" s="17">
        <v>56.999999999999993</v>
      </c>
      <c r="EO18" s="17">
        <v>65</v>
      </c>
      <c r="EP18" s="17">
        <v>67</v>
      </c>
      <c r="EQ18" s="17">
        <v>46</v>
      </c>
      <c r="ER18" s="17">
        <v>57.999999999999993</v>
      </c>
      <c r="ES18" s="17">
        <v>75</v>
      </c>
      <c r="ET18" s="17">
        <v>65</v>
      </c>
      <c r="EU18" s="17">
        <v>56.999999999999993</v>
      </c>
      <c r="EV18" s="17">
        <v>51</v>
      </c>
      <c r="EW18" s="17">
        <v>48</v>
      </c>
      <c r="EX18" s="17">
        <v>54</v>
      </c>
      <c r="EY18" s="17">
        <v>43</v>
      </c>
      <c r="EZ18" s="17" t="e">
        <v>#VALUE!</v>
      </c>
      <c r="FA18" s="17">
        <v>4600</v>
      </c>
      <c r="FB18" s="17" t="e">
        <v>#VALUE!</v>
      </c>
      <c r="FC18" s="17">
        <v>700</v>
      </c>
      <c r="FD18" s="17" t="e">
        <v>#VALUE!</v>
      </c>
      <c r="FE18" s="17">
        <v>64</v>
      </c>
      <c r="FF18" s="17">
        <v>31</v>
      </c>
      <c r="FG18" s="17">
        <v>3</v>
      </c>
      <c r="FH18" s="17">
        <v>2</v>
      </c>
      <c r="FI18" s="17">
        <v>0</v>
      </c>
      <c r="FJ18" s="40" t="s">
        <v>135</v>
      </c>
      <c r="FK18" s="41">
        <v>5.8823529411764701</v>
      </c>
      <c r="FL18" s="41">
        <v>54.901960784313729</v>
      </c>
      <c r="FM18" s="41">
        <v>39.215686274509807</v>
      </c>
      <c r="FN18" s="41">
        <v>0</v>
      </c>
      <c r="FO18" s="41">
        <v>9.8039215686274517</v>
      </c>
      <c r="FP18" s="41">
        <v>56.862745098039213</v>
      </c>
      <c r="FQ18" s="41">
        <v>33.333333333333329</v>
      </c>
      <c r="FR18" s="41">
        <v>0</v>
      </c>
      <c r="FS18" s="41">
        <v>23.52941176470588</v>
      </c>
      <c r="FT18" s="41">
        <v>66.666666666666657</v>
      </c>
      <c r="FU18" s="41">
        <v>9.8039215686274517</v>
      </c>
      <c r="FV18" s="41">
        <v>0</v>
      </c>
      <c r="FW18" s="41">
        <v>5.8823529411764701</v>
      </c>
      <c r="FX18" s="41">
        <v>68.627450980392155</v>
      </c>
      <c r="FY18" s="41">
        <v>23.52941176470588</v>
      </c>
      <c r="FZ18" s="41">
        <v>1.9607843137254901</v>
      </c>
      <c r="GA18" s="41">
        <v>66.666666666666657</v>
      </c>
      <c r="GB18" s="41">
        <v>31.372549019607842</v>
      </c>
      <c r="GC18" s="41">
        <v>1.9607843137254901</v>
      </c>
      <c r="GD18" s="41">
        <v>0</v>
      </c>
      <c r="GE18" s="41">
        <v>0</v>
      </c>
      <c r="GF18" s="40" t="s">
        <v>135</v>
      </c>
      <c r="GG18" s="41">
        <v>1.6666666666666667</v>
      </c>
      <c r="GH18" s="41">
        <v>53.333333333333336</v>
      </c>
      <c r="GI18" s="41">
        <v>45</v>
      </c>
      <c r="GJ18" s="41">
        <v>0</v>
      </c>
      <c r="GK18" s="41">
        <v>3.3333333333333335</v>
      </c>
      <c r="GL18" s="41">
        <v>58.333333333333336</v>
      </c>
      <c r="GM18" s="41">
        <v>38.333333333333336</v>
      </c>
      <c r="GN18" s="41">
        <v>0</v>
      </c>
      <c r="GO18" s="41">
        <v>16.666666666666664</v>
      </c>
      <c r="GP18" s="41">
        <v>63.333333333333329</v>
      </c>
      <c r="GQ18" s="41">
        <v>18.333333333333332</v>
      </c>
      <c r="GR18" s="41">
        <v>1.6666666666666667</v>
      </c>
      <c r="GS18" s="41">
        <v>0</v>
      </c>
      <c r="GT18" s="41">
        <v>70</v>
      </c>
      <c r="GU18" s="41">
        <v>30</v>
      </c>
      <c r="GV18" s="41">
        <v>0</v>
      </c>
      <c r="GW18" s="41">
        <v>56.666666666666664</v>
      </c>
      <c r="GX18" s="41">
        <v>36.666666666666664</v>
      </c>
      <c r="GY18" s="41">
        <v>6.666666666666667</v>
      </c>
      <c r="GZ18" s="41">
        <v>0</v>
      </c>
      <c r="HA18" s="41">
        <v>0</v>
      </c>
    </row>
    <row r="19" spans="1:209" x14ac:dyDescent="0.2">
      <c r="A19" s="37" t="s">
        <v>14</v>
      </c>
      <c r="B19" s="38">
        <v>58</v>
      </c>
      <c r="C19" s="39" t="s">
        <v>121</v>
      </c>
      <c r="D19" s="38">
        <v>8</v>
      </c>
      <c r="E19" s="39" t="s">
        <v>121</v>
      </c>
      <c r="F19" s="17">
        <v>0</v>
      </c>
      <c r="G19" s="17">
        <v>18</v>
      </c>
      <c r="H19" s="17">
        <v>64</v>
      </c>
      <c r="I19" s="17">
        <v>17</v>
      </c>
      <c r="J19" s="17">
        <v>28.999999999999996</v>
      </c>
      <c r="K19" s="17">
        <v>33</v>
      </c>
      <c r="L19" s="17">
        <v>45</v>
      </c>
      <c r="M19" s="37" t="s">
        <v>14</v>
      </c>
      <c r="N19" s="38">
        <v>55</v>
      </c>
      <c r="O19" s="39" t="s">
        <v>121</v>
      </c>
      <c r="P19" s="38">
        <v>9</v>
      </c>
      <c r="Q19" s="39" t="s">
        <v>121</v>
      </c>
      <c r="R19" s="17">
        <v>4</v>
      </c>
      <c r="S19" s="17">
        <v>30</v>
      </c>
      <c r="T19" s="17">
        <v>61</v>
      </c>
      <c r="U19" s="17">
        <v>5</v>
      </c>
      <c r="V19" s="17">
        <v>45</v>
      </c>
      <c r="W19" s="17">
        <v>40</v>
      </c>
      <c r="X19" s="17">
        <v>46</v>
      </c>
      <c r="Y19" s="37" t="s">
        <v>14</v>
      </c>
      <c r="Z19" s="38">
        <v>59</v>
      </c>
      <c r="AA19" s="39" t="s">
        <v>121</v>
      </c>
      <c r="AB19" s="38">
        <v>9</v>
      </c>
      <c r="AC19" s="39" t="s">
        <v>121</v>
      </c>
      <c r="AD19" s="17">
        <v>3</v>
      </c>
      <c r="AE19" s="17">
        <v>34</v>
      </c>
      <c r="AF19" s="17">
        <v>55.000000000000007</v>
      </c>
      <c r="AG19" s="17">
        <v>8</v>
      </c>
      <c r="AH19" s="17">
        <v>43</v>
      </c>
      <c r="AI19" s="17">
        <v>34</v>
      </c>
      <c r="AJ19" s="17">
        <v>43</v>
      </c>
      <c r="AK19" s="17">
        <v>26</v>
      </c>
      <c r="AL19" s="17">
        <v>28.999999999999996</v>
      </c>
      <c r="AM19" s="17">
        <v>37</v>
      </c>
      <c r="AN19" s="17" t="e">
        <v>#VALUE!</v>
      </c>
      <c r="AO19" s="17">
        <v>5600</v>
      </c>
      <c r="AP19" s="17" t="e">
        <v>#VALUE!</v>
      </c>
      <c r="AQ19" s="17">
        <v>800</v>
      </c>
      <c r="AR19" s="17" t="e">
        <v>#VALUE!</v>
      </c>
      <c r="AS19" s="17">
        <v>3</v>
      </c>
      <c r="AT19" s="17">
        <v>42</v>
      </c>
      <c r="AU19" s="17">
        <v>51</v>
      </c>
      <c r="AV19" s="17">
        <v>4</v>
      </c>
      <c r="AW19" s="17">
        <v>28.999999999999996</v>
      </c>
      <c r="AX19" s="17">
        <v>20</v>
      </c>
      <c r="AY19" s="17">
        <v>65</v>
      </c>
      <c r="AZ19" s="17">
        <v>11</v>
      </c>
      <c r="BA19" s="17">
        <v>23</v>
      </c>
      <c r="BB19" s="17">
        <v>65</v>
      </c>
      <c r="BC19" s="17">
        <v>28.000000000000004</v>
      </c>
      <c r="BD19" s="17">
        <v>33</v>
      </c>
      <c r="BE19" s="17">
        <v>43</v>
      </c>
      <c r="BF19" s="17">
        <v>51</v>
      </c>
      <c r="BG19" s="17">
        <v>46</v>
      </c>
      <c r="BH19" s="17">
        <v>56.000000000000007</v>
      </c>
      <c r="BI19" s="17">
        <v>8</v>
      </c>
      <c r="BJ19" s="17">
        <v>12</v>
      </c>
      <c r="BK19" s="17">
        <v>41</v>
      </c>
      <c r="BL19" s="17">
        <v>38</v>
      </c>
      <c r="BM19" s="17">
        <v>0</v>
      </c>
      <c r="BN19" s="17">
        <v>6</v>
      </c>
      <c r="BO19" s="17">
        <v>43</v>
      </c>
      <c r="BP19" s="17">
        <v>16</v>
      </c>
      <c r="BQ19" s="17">
        <v>34</v>
      </c>
      <c r="BR19" s="17">
        <v>37</v>
      </c>
      <c r="BS19" s="17">
        <v>39</v>
      </c>
      <c r="BT19" s="17">
        <v>41</v>
      </c>
      <c r="BU19" s="17" t="e">
        <v>#VALUE!</v>
      </c>
      <c r="BV19" s="17">
        <v>5700</v>
      </c>
      <c r="BW19" s="17" t="e">
        <v>#VALUE!</v>
      </c>
      <c r="BX19" s="17">
        <v>1000</v>
      </c>
      <c r="BY19" s="17" t="e">
        <v>#VALUE!</v>
      </c>
      <c r="BZ19" s="17">
        <v>21</v>
      </c>
      <c r="CA19" s="17">
        <v>34</v>
      </c>
      <c r="CB19" s="17">
        <v>25</v>
      </c>
      <c r="CC19" s="17">
        <v>18</v>
      </c>
      <c r="CD19" s="17">
        <v>1</v>
      </c>
      <c r="CE19" s="17" t="e">
        <v>#VALUE!</v>
      </c>
      <c r="CF19" s="17">
        <v>6100</v>
      </c>
      <c r="CG19" s="17" t="e">
        <v>#VALUE!</v>
      </c>
      <c r="CH19" s="17">
        <v>800</v>
      </c>
      <c r="CI19" s="17" t="e">
        <v>#VALUE!</v>
      </c>
      <c r="CJ19" s="17">
        <v>0</v>
      </c>
      <c r="CK19" s="17">
        <v>11</v>
      </c>
      <c r="CL19" s="17">
        <v>59</v>
      </c>
      <c r="CM19" s="17">
        <v>30</v>
      </c>
      <c r="CN19" s="17">
        <v>30</v>
      </c>
      <c r="CO19" s="17">
        <v>35</v>
      </c>
      <c r="CP19" s="17">
        <v>36</v>
      </c>
      <c r="CQ19" s="17" t="e">
        <v>#VALUE!</v>
      </c>
      <c r="CR19" s="17">
        <v>5800</v>
      </c>
      <c r="CS19" s="17" t="e">
        <v>#VALUE!</v>
      </c>
      <c r="CT19" s="17">
        <v>1200</v>
      </c>
      <c r="CU19" s="17" t="e">
        <v>#VALUE!</v>
      </c>
      <c r="CV19" s="17">
        <v>3</v>
      </c>
      <c r="CW19" s="17">
        <v>24</v>
      </c>
      <c r="CX19" s="17">
        <v>57.999999999999993</v>
      </c>
      <c r="CY19" s="17">
        <v>15</v>
      </c>
      <c r="CZ19" s="17">
        <v>37</v>
      </c>
      <c r="DA19" s="17">
        <v>42</v>
      </c>
      <c r="DB19" s="17">
        <v>30</v>
      </c>
      <c r="DC19" s="17" t="e">
        <v>#VALUE!</v>
      </c>
      <c r="DD19" s="17">
        <v>6000</v>
      </c>
      <c r="DE19" s="17" t="e">
        <v>#VALUE!</v>
      </c>
      <c r="DF19" s="17">
        <v>1100</v>
      </c>
      <c r="DG19" s="17" t="e">
        <v>#VALUE!</v>
      </c>
      <c r="DH19" s="17">
        <v>2</v>
      </c>
      <c r="DI19" s="17">
        <v>30</v>
      </c>
      <c r="DJ19" s="17">
        <v>55.000000000000007</v>
      </c>
      <c r="DK19" s="17">
        <v>14.000000000000002</v>
      </c>
      <c r="DL19" s="17">
        <v>26</v>
      </c>
      <c r="DM19" s="17">
        <v>36</v>
      </c>
      <c r="DN19" s="17">
        <v>40</v>
      </c>
      <c r="DO19" s="17">
        <v>30</v>
      </c>
      <c r="DP19" s="17">
        <v>28.000000000000004</v>
      </c>
      <c r="DQ19" s="17">
        <v>39</v>
      </c>
      <c r="DR19" s="17" t="e">
        <v>#VALUE!</v>
      </c>
      <c r="DS19" s="17">
        <v>5800</v>
      </c>
      <c r="DT19" s="17" t="e">
        <v>#VALUE!</v>
      </c>
      <c r="DU19" s="17">
        <v>800</v>
      </c>
      <c r="DV19" s="17" t="e">
        <v>#VALUE!</v>
      </c>
      <c r="DW19" s="17">
        <v>3</v>
      </c>
      <c r="DX19" s="17">
        <v>33</v>
      </c>
      <c r="DY19" s="17">
        <v>55.000000000000007</v>
      </c>
      <c r="DZ19" s="17">
        <v>9</v>
      </c>
      <c r="EA19" s="17">
        <v>22</v>
      </c>
      <c r="EB19" s="17">
        <v>34</v>
      </c>
      <c r="EC19" s="17">
        <v>35</v>
      </c>
      <c r="ED19" s="17">
        <v>28.000000000000004</v>
      </c>
      <c r="EE19" s="17">
        <v>45</v>
      </c>
      <c r="EF19" s="17">
        <v>42</v>
      </c>
      <c r="EG19" s="17">
        <v>39</v>
      </c>
      <c r="EH19" s="17">
        <v>41</v>
      </c>
      <c r="EI19" s="17">
        <v>49</v>
      </c>
      <c r="EJ19" s="17">
        <v>44</v>
      </c>
      <c r="EK19" s="17">
        <v>43</v>
      </c>
      <c r="EL19" s="17">
        <v>18</v>
      </c>
      <c r="EM19" s="17">
        <v>24</v>
      </c>
      <c r="EN19" s="17">
        <v>38</v>
      </c>
      <c r="EO19" s="17">
        <v>55.000000000000007</v>
      </c>
      <c r="EP19" s="17">
        <v>52</v>
      </c>
      <c r="EQ19" s="17">
        <v>28.000000000000004</v>
      </c>
      <c r="ER19" s="17">
        <v>69</v>
      </c>
      <c r="ES19" s="17">
        <v>31</v>
      </c>
      <c r="ET19" s="17">
        <v>28.000000000000004</v>
      </c>
      <c r="EU19" s="17">
        <v>37</v>
      </c>
      <c r="EV19" s="17">
        <v>28.999999999999996</v>
      </c>
      <c r="EW19" s="17">
        <v>26</v>
      </c>
      <c r="EX19" s="17">
        <v>35</v>
      </c>
      <c r="EY19" s="17">
        <v>12</v>
      </c>
      <c r="EZ19" s="17" t="e">
        <v>#VALUE!</v>
      </c>
      <c r="FA19" s="17">
        <v>6000</v>
      </c>
      <c r="FB19" s="17" t="e">
        <v>#VALUE!</v>
      </c>
      <c r="FC19" s="17">
        <v>1200</v>
      </c>
      <c r="FD19" s="17" t="e">
        <v>#VALUE!</v>
      </c>
      <c r="FE19" s="17">
        <v>11</v>
      </c>
      <c r="FF19" s="17">
        <v>27</v>
      </c>
      <c r="FG19" s="17">
        <v>33</v>
      </c>
      <c r="FH19" s="17">
        <v>24</v>
      </c>
      <c r="FI19" s="17">
        <v>5</v>
      </c>
      <c r="FJ19" s="40" t="s">
        <v>136</v>
      </c>
      <c r="FK19" s="41">
        <v>3.7037037037037033</v>
      </c>
      <c r="FL19" s="41">
        <v>31.481481481481481</v>
      </c>
      <c r="FM19" s="41">
        <v>59.259259259259252</v>
      </c>
      <c r="FN19" s="41">
        <v>5.5555555555555554</v>
      </c>
      <c r="FO19" s="41">
        <v>1.8518518518518516</v>
      </c>
      <c r="FP19" s="41">
        <v>44.444444444444443</v>
      </c>
      <c r="FQ19" s="41">
        <v>50</v>
      </c>
      <c r="FR19" s="41">
        <v>3.7037037037037033</v>
      </c>
      <c r="FS19" s="41">
        <v>5.5555555555555554</v>
      </c>
      <c r="FT19" s="41">
        <v>48.148148148148145</v>
      </c>
      <c r="FU19" s="41">
        <v>38.888888888888893</v>
      </c>
      <c r="FV19" s="41">
        <v>7.4074074074074066</v>
      </c>
      <c r="FW19" s="41">
        <v>1.8518518518518516</v>
      </c>
      <c r="FX19" s="41">
        <v>31.481481481481481</v>
      </c>
      <c r="FY19" s="41">
        <v>57.407407407407405</v>
      </c>
      <c r="FZ19" s="41">
        <v>9.2592592592592595</v>
      </c>
      <c r="GA19" s="41">
        <v>29.599999999999998</v>
      </c>
      <c r="GB19" s="41">
        <v>44.4</v>
      </c>
      <c r="GC19" s="41">
        <v>18.5</v>
      </c>
      <c r="GD19" s="41">
        <v>7.3999999999999995</v>
      </c>
      <c r="GE19" s="41">
        <v>0</v>
      </c>
      <c r="GF19" s="40" t="s">
        <v>136</v>
      </c>
      <c r="GG19" s="41">
        <v>0</v>
      </c>
      <c r="GH19" s="41">
        <v>26.388888888888889</v>
      </c>
      <c r="GI19" s="41">
        <v>59.722222222222221</v>
      </c>
      <c r="GJ19" s="41">
        <v>13.888888888888889</v>
      </c>
      <c r="GK19" s="41">
        <v>1.3888888888888888</v>
      </c>
      <c r="GL19" s="41">
        <v>36.111111111111107</v>
      </c>
      <c r="GM19" s="41">
        <v>47.222222222222221</v>
      </c>
      <c r="GN19" s="41">
        <v>15.277777777777779</v>
      </c>
      <c r="GO19" s="41">
        <v>4.1666666666666661</v>
      </c>
      <c r="GP19" s="41">
        <v>27.777777777777779</v>
      </c>
      <c r="GQ19" s="41">
        <v>59.722222222222221</v>
      </c>
      <c r="GR19" s="41">
        <v>8.3333333333333321</v>
      </c>
      <c r="GS19" s="41">
        <v>0</v>
      </c>
      <c r="GT19" s="41">
        <v>26.388888888888889</v>
      </c>
      <c r="GU19" s="41">
        <v>65.277777777777786</v>
      </c>
      <c r="GV19" s="41">
        <v>8.3333333333333321</v>
      </c>
      <c r="GW19" s="41">
        <v>22.2</v>
      </c>
      <c r="GX19" s="41">
        <v>50</v>
      </c>
      <c r="GY19" s="41">
        <v>15.299999999999999</v>
      </c>
      <c r="GZ19" s="41">
        <v>8.3000000000000007</v>
      </c>
      <c r="HA19" s="41">
        <v>4.2</v>
      </c>
    </row>
    <row r="20" spans="1:209" x14ac:dyDescent="0.2">
      <c r="A20" s="37" t="s">
        <v>15</v>
      </c>
      <c r="B20" s="38">
        <v>55</v>
      </c>
      <c r="C20" s="39" t="s">
        <v>121</v>
      </c>
      <c r="D20" s="38">
        <v>8</v>
      </c>
      <c r="E20" s="39" t="s">
        <v>121</v>
      </c>
      <c r="F20" s="17">
        <v>2</v>
      </c>
      <c r="G20" s="17">
        <v>28.999999999999996</v>
      </c>
      <c r="H20" s="17">
        <v>60</v>
      </c>
      <c r="I20" s="17">
        <v>9</v>
      </c>
      <c r="J20" s="17">
        <v>43</v>
      </c>
      <c r="K20" s="17">
        <v>43</v>
      </c>
      <c r="L20" s="17">
        <v>50</v>
      </c>
      <c r="M20" s="37" t="s">
        <v>15</v>
      </c>
      <c r="N20" s="38">
        <v>52</v>
      </c>
      <c r="O20" s="39" t="s">
        <v>121</v>
      </c>
      <c r="P20" s="38">
        <v>11</v>
      </c>
      <c r="Q20" s="39" t="s">
        <v>121</v>
      </c>
      <c r="R20" s="17">
        <v>14.000000000000002</v>
      </c>
      <c r="S20" s="17">
        <v>21</v>
      </c>
      <c r="T20" s="17">
        <v>64</v>
      </c>
      <c r="U20" s="17">
        <v>2</v>
      </c>
      <c r="V20" s="17">
        <v>52</v>
      </c>
      <c r="W20" s="17">
        <v>43</v>
      </c>
      <c r="X20" s="17">
        <v>51</v>
      </c>
      <c r="Y20" s="37" t="s">
        <v>15</v>
      </c>
      <c r="Z20" s="38">
        <v>52</v>
      </c>
      <c r="AA20" s="39" t="s">
        <v>121</v>
      </c>
      <c r="AB20" s="38">
        <v>8</v>
      </c>
      <c r="AC20" s="39" t="s">
        <v>121</v>
      </c>
      <c r="AD20" s="17">
        <v>10</v>
      </c>
      <c r="AE20" s="17">
        <v>62</v>
      </c>
      <c r="AF20" s="17">
        <v>28.000000000000004</v>
      </c>
      <c r="AG20" s="17">
        <v>0</v>
      </c>
      <c r="AH20" s="17">
        <v>49</v>
      </c>
      <c r="AI20" s="17">
        <v>47</v>
      </c>
      <c r="AJ20" s="17">
        <v>63</v>
      </c>
      <c r="AK20" s="17">
        <v>39</v>
      </c>
      <c r="AL20" s="17">
        <v>43</v>
      </c>
      <c r="AM20" s="17">
        <v>47</v>
      </c>
      <c r="AN20" s="17" t="e">
        <v>#VALUE!</v>
      </c>
      <c r="AO20" s="17">
        <v>5300</v>
      </c>
      <c r="AP20" s="17" t="e">
        <v>#VALUE!</v>
      </c>
      <c r="AQ20" s="17">
        <v>800</v>
      </c>
      <c r="AR20" s="17" t="e">
        <v>#VALUE!</v>
      </c>
      <c r="AS20" s="17">
        <v>9</v>
      </c>
      <c r="AT20" s="17">
        <v>56.999999999999993</v>
      </c>
      <c r="AU20" s="17">
        <v>34</v>
      </c>
      <c r="AV20" s="17">
        <v>0</v>
      </c>
      <c r="AW20" s="17">
        <v>31</v>
      </c>
      <c r="AX20" s="17">
        <v>22</v>
      </c>
      <c r="AY20" s="17">
        <v>73</v>
      </c>
      <c r="AZ20" s="17">
        <v>19</v>
      </c>
      <c r="BA20" s="17">
        <v>32</v>
      </c>
      <c r="BB20" s="17">
        <v>65</v>
      </c>
      <c r="BC20" s="17">
        <v>38</v>
      </c>
      <c r="BD20" s="17">
        <v>43</v>
      </c>
      <c r="BE20" s="17">
        <v>56.000000000000007</v>
      </c>
      <c r="BF20" s="17">
        <v>59</v>
      </c>
      <c r="BG20" s="17">
        <v>54</v>
      </c>
      <c r="BH20" s="17">
        <v>61</v>
      </c>
      <c r="BI20" s="17">
        <v>12</v>
      </c>
      <c r="BJ20" s="17">
        <v>18</v>
      </c>
      <c r="BK20" s="17">
        <v>57.999999999999993</v>
      </c>
      <c r="BL20" s="17">
        <v>56.000000000000007</v>
      </c>
      <c r="BM20" s="17" t="e">
        <v>#VALUE!</v>
      </c>
      <c r="BN20" s="17">
        <v>12</v>
      </c>
      <c r="BO20" s="17">
        <v>43</v>
      </c>
      <c r="BP20" s="17">
        <v>20</v>
      </c>
      <c r="BQ20" s="17">
        <v>46</v>
      </c>
      <c r="BR20" s="17">
        <v>47</v>
      </c>
      <c r="BS20" s="17">
        <v>41</v>
      </c>
      <c r="BT20" s="17">
        <v>56.000000000000007</v>
      </c>
      <c r="BU20" s="17" t="e">
        <v>#VALUE!</v>
      </c>
      <c r="BV20" s="17">
        <v>5200</v>
      </c>
      <c r="BW20" s="17" t="e">
        <v>#VALUE!</v>
      </c>
      <c r="BX20" s="17">
        <v>800</v>
      </c>
      <c r="BY20" s="17" t="e">
        <v>#VALUE!</v>
      </c>
      <c r="BZ20" s="17">
        <v>28.999999999999996</v>
      </c>
      <c r="CA20" s="17">
        <v>55.000000000000007</v>
      </c>
      <c r="CB20" s="17">
        <v>12</v>
      </c>
      <c r="CC20" s="17">
        <v>3</v>
      </c>
      <c r="CD20" s="17">
        <v>0</v>
      </c>
      <c r="CE20" s="17" t="e">
        <v>#VALUE!</v>
      </c>
      <c r="CF20" s="17">
        <v>5800</v>
      </c>
      <c r="CG20" s="17" t="e">
        <v>#VALUE!</v>
      </c>
      <c r="CH20" s="17">
        <v>800</v>
      </c>
      <c r="CI20" s="17" t="e">
        <v>#VALUE!</v>
      </c>
      <c r="CJ20" s="17">
        <v>0</v>
      </c>
      <c r="CK20" s="17">
        <v>16</v>
      </c>
      <c r="CL20" s="17">
        <v>67</v>
      </c>
      <c r="CM20" s="17">
        <v>16</v>
      </c>
      <c r="CN20" s="17">
        <v>33</v>
      </c>
      <c r="CO20" s="17">
        <v>41</v>
      </c>
      <c r="CP20" s="17">
        <v>40</v>
      </c>
      <c r="CQ20" s="17" t="e">
        <v>#VALUE!</v>
      </c>
      <c r="CR20" s="17">
        <v>5500</v>
      </c>
      <c r="CS20" s="17" t="e">
        <v>#VALUE!</v>
      </c>
      <c r="CT20" s="17">
        <v>1100</v>
      </c>
      <c r="CU20" s="17" t="e">
        <v>#VALUE!</v>
      </c>
      <c r="CV20" s="17">
        <v>6</v>
      </c>
      <c r="CW20" s="17">
        <v>24</v>
      </c>
      <c r="CX20" s="17">
        <v>63</v>
      </c>
      <c r="CY20" s="17">
        <v>6</v>
      </c>
      <c r="CZ20" s="17">
        <v>44</v>
      </c>
      <c r="DA20" s="17">
        <v>49</v>
      </c>
      <c r="DB20" s="17">
        <v>28.000000000000004</v>
      </c>
      <c r="DC20" s="17" t="e">
        <v>#VALUE!</v>
      </c>
      <c r="DD20" s="17">
        <v>5400</v>
      </c>
      <c r="DE20" s="17" t="e">
        <v>#VALUE!</v>
      </c>
      <c r="DF20" s="17">
        <v>1100</v>
      </c>
      <c r="DG20" s="17" t="e">
        <v>#VALUE!</v>
      </c>
      <c r="DH20" s="17">
        <v>10</v>
      </c>
      <c r="DI20" s="17">
        <v>47</v>
      </c>
      <c r="DJ20" s="17">
        <v>39</v>
      </c>
      <c r="DK20" s="17">
        <v>4</v>
      </c>
      <c r="DL20" s="17">
        <v>37</v>
      </c>
      <c r="DM20" s="17">
        <v>43</v>
      </c>
      <c r="DN20" s="17">
        <v>55.000000000000007</v>
      </c>
      <c r="DO20" s="17">
        <v>37</v>
      </c>
      <c r="DP20" s="17">
        <v>38</v>
      </c>
      <c r="DQ20" s="17">
        <v>48</v>
      </c>
      <c r="DR20" s="17" t="e">
        <v>#VALUE!</v>
      </c>
      <c r="DS20" s="17">
        <v>5600</v>
      </c>
      <c r="DT20" s="17" t="e">
        <v>#VALUE!</v>
      </c>
      <c r="DU20" s="17">
        <v>900</v>
      </c>
      <c r="DV20" s="17" t="e">
        <v>#VALUE!</v>
      </c>
      <c r="DW20" s="17">
        <v>8</v>
      </c>
      <c r="DX20" s="17">
        <v>37</v>
      </c>
      <c r="DY20" s="17">
        <v>55.000000000000007</v>
      </c>
      <c r="DZ20" s="17">
        <v>0</v>
      </c>
      <c r="EA20" s="17">
        <v>21</v>
      </c>
      <c r="EB20" s="17">
        <v>43</v>
      </c>
      <c r="EC20" s="17">
        <v>49</v>
      </c>
      <c r="ED20" s="17">
        <v>35</v>
      </c>
      <c r="EE20" s="17">
        <v>48</v>
      </c>
      <c r="EF20" s="17">
        <v>47</v>
      </c>
      <c r="EG20" s="17">
        <v>54</v>
      </c>
      <c r="EH20" s="17">
        <v>38</v>
      </c>
      <c r="EI20" s="17">
        <v>56.000000000000007</v>
      </c>
      <c r="EJ20" s="17">
        <v>37</v>
      </c>
      <c r="EK20" s="17">
        <v>44</v>
      </c>
      <c r="EL20" s="17">
        <v>23</v>
      </c>
      <c r="EM20" s="17">
        <v>17</v>
      </c>
      <c r="EN20" s="17">
        <v>45</v>
      </c>
      <c r="EO20" s="17">
        <v>57.999999999999993</v>
      </c>
      <c r="EP20" s="17">
        <v>49</v>
      </c>
      <c r="EQ20" s="17">
        <v>37</v>
      </c>
      <c r="ER20" s="17">
        <v>42</v>
      </c>
      <c r="ES20" s="17">
        <v>67</v>
      </c>
      <c r="ET20" s="17">
        <v>44</v>
      </c>
      <c r="EU20" s="17">
        <v>31</v>
      </c>
      <c r="EV20" s="17">
        <v>34</v>
      </c>
      <c r="EW20" s="17">
        <v>37</v>
      </c>
      <c r="EX20" s="17">
        <v>40</v>
      </c>
      <c r="EY20" s="17">
        <v>46</v>
      </c>
      <c r="EZ20" s="17" t="e">
        <v>#VALUE!</v>
      </c>
      <c r="FA20" s="17">
        <v>5400</v>
      </c>
      <c r="FB20" s="17" t="e">
        <v>#VALUE!</v>
      </c>
      <c r="FC20" s="17">
        <v>1100</v>
      </c>
      <c r="FD20" s="17" t="e">
        <v>#VALUE!</v>
      </c>
      <c r="FE20" s="17">
        <v>27</v>
      </c>
      <c r="FF20" s="17">
        <v>43</v>
      </c>
      <c r="FG20" s="17">
        <v>22</v>
      </c>
      <c r="FH20" s="17">
        <v>4</v>
      </c>
      <c r="FI20" s="17">
        <v>4</v>
      </c>
      <c r="FJ20" s="40" t="s">
        <v>137</v>
      </c>
      <c r="FK20" s="41">
        <v>2.4390243902439024</v>
      </c>
      <c r="FL20" s="41">
        <v>29.268292682926827</v>
      </c>
      <c r="FM20" s="41">
        <v>63.414634146341463</v>
      </c>
      <c r="FN20" s="41">
        <v>4.8780487804878048</v>
      </c>
      <c r="FO20" s="41">
        <v>3.6585365853658534</v>
      </c>
      <c r="FP20" s="41">
        <v>45.121951219512198</v>
      </c>
      <c r="FQ20" s="41">
        <v>50</v>
      </c>
      <c r="FR20" s="41">
        <v>1.2195121951219512</v>
      </c>
      <c r="FS20" s="41">
        <v>9.7560975609756095</v>
      </c>
      <c r="FT20" s="41">
        <v>54.878048780487809</v>
      </c>
      <c r="FU20" s="41">
        <v>34.146341463414636</v>
      </c>
      <c r="FV20" s="41">
        <v>1.2195121951219512</v>
      </c>
      <c r="FW20" s="41">
        <v>1.2195121951219512</v>
      </c>
      <c r="FX20" s="41">
        <v>39.024390243902438</v>
      </c>
      <c r="FY20" s="41">
        <v>56.09756097560976</v>
      </c>
      <c r="FZ20" s="41">
        <v>3.6585365853658534</v>
      </c>
      <c r="GA20" s="41">
        <v>36.585365853658537</v>
      </c>
      <c r="GB20" s="41">
        <v>42.68292682926829</v>
      </c>
      <c r="GC20" s="41">
        <v>10.975609756097562</v>
      </c>
      <c r="GD20" s="41">
        <v>3.6585365853658534</v>
      </c>
      <c r="GE20" s="41">
        <v>6.0975609756097562</v>
      </c>
      <c r="GF20" s="40" t="s">
        <v>137</v>
      </c>
      <c r="GG20" s="41">
        <v>0</v>
      </c>
      <c r="GH20" s="41">
        <v>53.488372093023251</v>
      </c>
      <c r="GI20" s="41">
        <v>44.186046511627907</v>
      </c>
      <c r="GJ20" s="41">
        <v>2.3255813953488373</v>
      </c>
      <c r="GK20" s="41">
        <v>6.9767441860465116</v>
      </c>
      <c r="GL20" s="41">
        <v>53.488372093023251</v>
      </c>
      <c r="GM20" s="41">
        <v>34.883720930232556</v>
      </c>
      <c r="GN20" s="41">
        <v>4.6511627906976747</v>
      </c>
      <c r="GO20" s="41">
        <v>18.604651162790699</v>
      </c>
      <c r="GP20" s="41">
        <v>48.837209302325576</v>
      </c>
      <c r="GQ20" s="41">
        <v>27.906976744186046</v>
      </c>
      <c r="GR20" s="41">
        <v>4.6511627906976747</v>
      </c>
      <c r="GS20" s="41">
        <v>6.9767441860465116</v>
      </c>
      <c r="GT20" s="41">
        <v>55.813953488372093</v>
      </c>
      <c r="GU20" s="41">
        <v>34.883720930232556</v>
      </c>
      <c r="GV20" s="41">
        <v>2.3255813953488373</v>
      </c>
      <c r="GW20" s="41">
        <v>41.860465116279073</v>
      </c>
      <c r="GX20" s="41">
        <v>44.186046511627907</v>
      </c>
      <c r="GY20" s="41">
        <v>11.627906976744185</v>
      </c>
      <c r="GZ20" s="41">
        <v>2.3255813953488373</v>
      </c>
      <c r="HA20" s="41">
        <v>0</v>
      </c>
    </row>
    <row r="21" spans="1:209" x14ac:dyDescent="0.2">
      <c r="A21" s="37" t="s">
        <v>16</v>
      </c>
      <c r="B21" s="38">
        <v>59</v>
      </c>
      <c r="C21" s="39" t="s">
        <v>121</v>
      </c>
      <c r="D21" s="38">
        <v>8</v>
      </c>
      <c r="E21" s="39" t="s">
        <v>121</v>
      </c>
      <c r="F21" s="17">
        <v>1</v>
      </c>
      <c r="G21" s="17">
        <v>11</v>
      </c>
      <c r="H21" s="17">
        <v>66</v>
      </c>
      <c r="I21" s="17">
        <v>22</v>
      </c>
      <c r="J21" s="17">
        <v>33</v>
      </c>
      <c r="K21" s="17">
        <v>35</v>
      </c>
      <c r="L21" s="17">
        <v>43</v>
      </c>
      <c r="M21" s="37" t="s">
        <v>16</v>
      </c>
      <c r="N21" s="38">
        <v>57</v>
      </c>
      <c r="O21" s="39" t="s">
        <v>121</v>
      </c>
      <c r="P21" s="38">
        <v>9</v>
      </c>
      <c r="Q21" s="39" t="s">
        <v>121</v>
      </c>
      <c r="R21" s="17">
        <v>1</v>
      </c>
      <c r="S21" s="17">
        <v>22</v>
      </c>
      <c r="T21" s="17">
        <v>71</v>
      </c>
      <c r="U21" s="17">
        <v>6</v>
      </c>
      <c r="V21" s="17">
        <v>44</v>
      </c>
      <c r="W21" s="17">
        <v>35</v>
      </c>
      <c r="X21" s="17">
        <v>44</v>
      </c>
      <c r="Y21" s="37" t="s">
        <v>16</v>
      </c>
      <c r="Z21" s="38">
        <v>59</v>
      </c>
      <c r="AA21" s="39" t="s">
        <v>121</v>
      </c>
      <c r="AB21" s="38">
        <v>9</v>
      </c>
      <c r="AC21" s="39" t="s">
        <v>121</v>
      </c>
      <c r="AD21" s="17">
        <v>3</v>
      </c>
      <c r="AE21" s="17">
        <v>32</v>
      </c>
      <c r="AF21" s="17">
        <v>57.999999999999993</v>
      </c>
      <c r="AG21" s="17">
        <v>7.0000000000000009</v>
      </c>
      <c r="AH21" s="17">
        <v>39</v>
      </c>
      <c r="AI21" s="17">
        <v>40</v>
      </c>
      <c r="AJ21" s="17">
        <v>48</v>
      </c>
      <c r="AK21" s="17">
        <v>32</v>
      </c>
      <c r="AL21" s="17">
        <v>33</v>
      </c>
      <c r="AM21" s="17">
        <v>43</v>
      </c>
      <c r="AN21" s="17" t="e">
        <v>#VALUE!</v>
      </c>
      <c r="AO21" s="17">
        <v>6100</v>
      </c>
      <c r="AP21" s="17" t="e">
        <v>#VALUE!</v>
      </c>
      <c r="AQ21" s="17">
        <v>700</v>
      </c>
      <c r="AR21" s="17" t="e">
        <v>#VALUE!</v>
      </c>
      <c r="AS21" s="17">
        <v>1</v>
      </c>
      <c r="AT21" s="17">
        <v>19</v>
      </c>
      <c r="AU21" s="17">
        <v>75</v>
      </c>
      <c r="AV21" s="17">
        <v>5</v>
      </c>
      <c r="AW21" s="17">
        <v>13</v>
      </c>
      <c r="AX21" s="17">
        <v>25</v>
      </c>
      <c r="AY21" s="17">
        <v>43</v>
      </c>
      <c r="AZ21" s="17">
        <v>10</v>
      </c>
      <c r="BA21" s="17">
        <v>17</v>
      </c>
      <c r="BB21" s="17">
        <v>56.999999999999993</v>
      </c>
      <c r="BC21" s="17">
        <v>27</v>
      </c>
      <c r="BD21" s="17">
        <v>35</v>
      </c>
      <c r="BE21" s="17">
        <v>39</v>
      </c>
      <c r="BF21" s="17">
        <v>43</v>
      </c>
      <c r="BG21" s="17">
        <v>36</v>
      </c>
      <c r="BH21" s="17">
        <v>36</v>
      </c>
      <c r="BI21" s="17">
        <v>2</v>
      </c>
      <c r="BJ21" s="17">
        <v>8</v>
      </c>
      <c r="BK21" s="17">
        <v>26</v>
      </c>
      <c r="BL21" s="17">
        <v>24</v>
      </c>
      <c r="BM21" s="17">
        <v>100</v>
      </c>
      <c r="BN21" s="17">
        <v>2</v>
      </c>
      <c r="BO21" s="17">
        <v>28.000000000000004</v>
      </c>
      <c r="BP21" s="17">
        <v>9</v>
      </c>
      <c r="BQ21" s="17">
        <v>27</v>
      </c>
      <c r="BR21" s="17">
        <v>28.999999999999996</v>
      </c>
      <c r="BS21" s="17">
        <v>50</v>
      </c>
      <c r="BT21" s="17">
        <v>40</v>
      </c>
      <c r="BU21" s="17" t="e">
        <v>#VALUE!</v>
      </c>
      <c r="BV21" s="17">
        <v>5900</v>
      </c>
      <c r="BW21" s="17" t="e">
        <v>#VALUE!</v>
      </c>
      <c r="BX21" s="17">
        <v>900</v>
      </c>
      <c r="BY21" s="17" t="e">
        <v>#VALUE!</v>
      </c>
      <c r="BZ21" s="17">
        <v>13</v>
      </c>
      <c r="CA21" s="17">
        <v>38</v>
      </c>
      <c r="CB21" s="17">
        <v>28.999999999999996</v>
      </c>
      <c r="CC21" s="17">
        <v>20</v>
      </c>
      <c r="CD21" s="17">
        <v>1</v>
      </c>
      <c r="CE21" s="17" t="e">
        <v>#VALUE!</v>
      </c>
      <c r="CF21" s="17">
        <v>6000</v>
      </c>
      <c r="CG21" s="17" t="e">
        <v>#VALUE!</v>
      </c>
      <c r="CH21" s="17">
        <v>800</v>
      </c>
      <c r="CI21" s="17" t="e">
        <v>#VALUE!</v>
      </c>
      <c r="CJ21" s="17">
        <v>0</v>
      </c>
      <c r="CK21" s="17">
        <v>11</v>
      </c>
      <c r="CL21" s="17">
        <v>64</v>
      </c>
      <c r="CM21" s="17">
        <v>25</v>
      </c>
      <c r="CN21" s="17">
        <v>34</v>
      </c>
      <c r="CO21" s="17">
        <v>37</v>
      </c>
      <c r="CP21" s="17">
        <v>34</v>
      </c>
      <c r="CQ21" s="17" t="e">
        <v>#VALUE!</v>
      </c>
      <c r="CR21" s="17">
        <v>6000</v>
      </c>
      <c r="CS21" s="17" t="e">
        <v>#VALUE!</v>
      </c>
      <c r="CT21" s="17">
        <v>1000</v>
      </c>
      <c r="CU21" s="17" t="e">
        <v>#VALUE!</v>
      </c>
      <c r="CV21" s="17">
        <v>0</v>
      </c>
      <c r="CW21" s="17">
        <v>16</v>
      </c>
      <c r="CX21" s="17">
        <v>68</v>
      </c>
      <c r="CY21" s="17">
        <v>16</v>
      </c>
      <c r="CZ21" s="17">
        <v>37</v>
      </c>
      <c r="DA21" s="17">
        <v>41</v>
      </c>
      <c r="DB21" s="17">
        <v>22</v>
      </c>
      <c r="DC21" s="17" t="e">
        <v>#VALUE!</v>
      </c>
      <c r="DD21" s="17">
        <v>5800</v>
      </c>
      <c r="DE21" s="17" t="e">
        <v>#VALUE!</v>
      </c>
      <c r="DF21" s="17">
        <v>900</v>
      </c>
      <c r="DG21" s="17" t="e">
        <v>#VALUE!</v>
      </c>
      <c r="DH21" s="17">
        <v>2</v>
      </c>
      <c r="DI21" s="17">
        <v>38</v>
      </c>
      <c r="DJ21" s="17">
        <v>51</v>
      </c>
      <c r="DK21" s="17">
        <v>10</v>
      </c>
      <c r="DL21" s="17">
        <v>28.999999999999996</v>
      </c>
      <c r="DM21" s="17">
        <v>35</v>
      </c>
      <c r="DN21" s="17">
        <v>46</v>
      </c>
      <c r="DO21" s="17">
        <v>31</v>
      </c>
      <c r="DP21" s="17">
        <v>31</v>
      </c>
      <c r="DQ21" s="17">
        <v>43</v>
      </c>
      <c r="DR21" s="17" t="e">
        <v>#VALUE!</v>
      </c>
      <c r="DS21" s="17">
        <v>6000</v>
      </c>
      <c r="DT21" s="17" t="e">
        <v>#VALUE!</v>
      </c>
      <c r="DU21" s="17">
        <v>700</v>
      </c>
      <c r="DV21" s="17" t="e">
        <v>#VALUE!</v>
      </c>
      <c r="DW21" s="17">
        <v>0</v>
      </c>
      <c r="DX21" s="17">
        <v>28.999999999999996</v>
      </c>
      <c r="DY21" s="17">
        <v>63</v>
      </c>
      <c r="DZ21" s="17">
        <v>8</v>
      </c>
      <c r="EA21" s="17">
        <v>8</v>
      </c>
      <c r="EB21" s="17">
        <v>34</v>
      </c>
      <c r="EC21" s="17">
        <v>35</v>
      </c>
      <c r="ED21" s="17">
        <v>20</v>
      </c>
      <c r="EE21" s="17">
        <v>43</v>
      </c>
      <c r="EF21" s="17">
        <v>41</v>
      </c>
      <c r="EG21" s="17">
        <v>39</v>
      </c>
      <c r="EH21" s="17">
        <v>28.999999999999996</v>
      </c>
      <c r="EI21" s="17">
        <v>44</v>
      </c>
      <c r="EJ21" s="17">
        <v>27</v>
      </c>
      <c r="EK21" s="17">
        <v>38</v>
      </c>
      <c r="EL21" s="17">
        <v>17</v>
      </c>
      <c r="EM21" s="17">
        <v>10</v>
      </c>
      <c r="EN21" s="17">
        <v>27</v>
      </c>
      <c r="EO21" s="17">
        <v>46</v>
      </c>
      <c r="EP21" s="17">
        <v>48</v>
      </c>
      <c r="EQ21" s="17">
        <v>36</v>
      </c>
      <c r="ER21" s="17">
        <v>46</v>
      </c>
      <c r="ES21" s="17">
        <v>38</v>
      </c>
      <c r="ET21" s="17">
        <v>33</v>
      </c>
      <c r="EU21" s="17">
        <v>28.999999999999996</v>
      </c>
      <c r="EV21" s="17">
        <v>28.999999999999996</v>
      </c>
      <c r="EW21" s="17">
        <v>28.000000000000004</v>
      </c>
      <c r="EX21" s="17">
        <v>28.000000000000004</v>
      </c>
      <c r="EY21" s="17">
        <v>35</v>
      </c>
      <c r="EZ21" s="17" t="e">
        <v>#VALUE!</v>
      </c>
      <c r="FA21" s="17">
        <v>5500</v>
      </c>
      <c r="FB21" s="17" t="e">
        <v>#VALUE!</v>
      </c>
      <c r="FC21" s="17">
        <v>1000</v>
      </c>
      <c r="FD21" s="17" t="e">
        <v>#VALUE!</v>
      </c>
      <c r="FE21" s="17">
        <v>21</v>
      </c>
      <c r="FF21" s="17">
        <v>41</v>
      </c>
      <c r="FG21" s="17">
        <v>28.000000000000004</v>
      </c>
      <c r="FH21" s="17">
        <v>9</v>
      </c>
      <c r="FI21" s="17">
        <v>2</v>
      </c>
      <c r="FJ21" s="40" t="s">
        <v>138</v>
      </c>
      <c r="FK21" s="41">
        <v>0</v>
      </c>
      <c r="FL21" s="41">
        <v>14.457831325301203</v>
      </c>
      <c r="FM21" s="41">
        <v>68.07228915662651</v>
      </c>
      <c r="FN21" s="41">
        <v>17.46987951807229</v>
      </c>
      <c r="FO21" s="41">
        <v>0</v>
      </c>
      <c r="FP21" s="41">
        <v>26.506024096385545</v>
      </c>
      <c r="FQ21" s="41">
        <v>67.46987951807229</v>
      </c>
      <c r="FR21" s="41">
        <v>6.024096385542169</v>
      </c>
      <c r="FS21" s="41">
        <v>1.8072289156626504</v>
      </c>
      <c r="FT21" s="41">
        <v>43.373493975903614</v>
      </c>
      <c r="FU21" s="41">
        <v>51.807228915662648</v>
      </c>
      <c r="FV21" s="41">
        <v>3.0120481927710845</v>
      </c>
      <c r="FW21" s="41">
        <v>0.60240963855421692</v>
      </c>
      <c r="FX21" s="41">
        <v>21.084337349397593</v>
      </c>
      <c r="FY21" s="41">
        <v>72.289156626506028</v>
      </c>
      <c r="FZ21" s="41">
        <v>6.024096385542169</v>
      </c>
      <c r="GA21" s="41">
        <v>40.200000000000003</v>
      </c>
      <c r="GB21" s="41">
        <v>40.9</v>
      </c>
      <c r="GC21" s="41">
        <v>13</v>
      </c>
      <c r="GD21" s="41">
        <v>5</v>
      </c>
      <c r="GE21" s="41">
        <v>0.8</v>
      </c>
      <c r="GF21" s="40" t="s">
        <v>138</v>
      </c>
      <c r="GG21" s="41">
        <v>0</v>
      </c>
      <c r="GH21" s="41">
        <v>30.519480519480517</v>
      </c>
      <c r="GI21" s="41">
        <v>62.987012987012989</v>
      </c>
      <c r="GJ21" s="41">
        <v>6.4935064935064926</v>
      </c>
      <c r="GK21" s="41">
        <v>0.64935064935064934</v>
      </c>
      <c r="GL21" s="41">
        <v>34.415584415584419</v>
      </c>
      <c r="GM21" s="41">
        <v>57.142857142857139</v>
      </c>
      <c r="GN21" s="41">
        <v>7.7922077922077921</v>
      </c>
      <c r="GO21" s="41">
        <v>5.8441558441558437</v>
      </c>
      <c r="GP21" s="41">
        <v>37.662337662337663</v>
      </c>
      <c r="GQ21" s="41">
        <v>53.246753246753244</v>
      </c>
      <c r="GR21" s="41">
        <v>3.2467532467532463</v>
      </c>
      <c r="GS21" s="41">
        <v>0.64935064935064934</v>
      </c>
      <c r="GT21" s="41">
        <v>24.025974025974026</v>
      </c>
      <c r="GU21" s="41">
        <v>68.831168831168839</v>
      </c>
      <c r="GV21" s="41">
        <v>6.4935064935064926</v>
      </c>
      <c r="GW21" s="41">
        <v>37.1</v>
      </c>
      <c r="GX21" s="41">
        <v>45.5</v>
      </c>
      <c r="GY21" s="41">
        <v>12.4</v>
      </c>
      <c r="GZ21" s="41">
        <v>4.5</v>
      </c>
      <c r="HA21" s="41">
        <v>0.4</v>
      </c>
    </row>
    <row r="22" spans="1:209" ht="15.75" x14ac:dyDescent="0.25">
      <c r="A22" s="37" t="s">
        <v>17</v>
      </c>
      <c r="B22" s="38">
        <v>55</v>
      </c>
      <c r="C22" s="39" t="s">
        <v>121</v>
      </c>
      <c r="D22" s="38">
        <v>8</v>
      </c>
      <c r="E22" s="39" t="s">
        <v>121</v>
      </c>
      <c r="F22" s="17">
        <v>0</v>
      </c>
      <c r="G22" s="17">
        <v>28.000000000000004</v>
      </c>
      <c r="H22" s="17">
        <v>56.000000000000007</v>
      </c>
      <c r="I22" s="17">
        <v>17</v>
      </c>
      <c r="J22" s="17">
        <v>46</v>
      </c>
      <c r="K22" s="17">
        <v>43</v>
      </c>
      <c r="L22" s="17">
        <v>50</v>
      </c>
      <c r="M22" s="37" t="s">
        <v>17</v>
      </c>
      <c r="N22" s="38">
        <v>56</v>
      </c>
      <c r="O22" s="39" t="s">
        <v>121</v>
      </c>
      <c r="P22" s="38">
        <v>7</v>
      </c>
      <c r="Q22" s="39" t="s">
        <v>130</v>
      </c>
      <c r="R22" s="17">
        <v>0</v>
      </c>
      <c r="S22" s="17">
        <v>28.000000000000004</v>
      </c>
      <c r="T22" s="17">
        <v>67</v>
      </c>
      <c r="U22" s="17">
        <v>6</v>
      </c>
      <c r="V22" s="17">
        <v>49</v>
      </c>
      <c r="W22" s="17">
        <v>35</v>
      </c>
      <c r="X22" s="17">
        <v>51</v>
      </c>
      <c r="Y22" s="37" t="s">
        <v>17</v>
      </c>
      <c r="Z22" s="38">
        <v>55</v>
      </c>
      <c r="AA22" s="39" t="s">
        <v>121</v>
      </c>
      <c r="AB22" s="38">
        <v>10</v>
      </c>
      <c r="AC22" s="39" t="s">
        <v>121</v>
      </c>
      <c r="AD22" s="17">
        <v>11</v>
      </c>
      <c r="AE22" s="17">
        <v>33</v>
      </c>
      <c r="AF22" s="17">
        <v>50</v>
      </c>
      <c r="AG22" s="17">
        <v>6</v>
      </c>
      <c r="AH22" s="17">
        <v>52</v>
      </c>
      <c r="AI22" s="17">
        <v>43</v>
      </c>
      <c r="AJ22" s="17">
        <v>47</v>
      </c>
      <c r="AK22" s="17">
        <v>38</v>
      </c>
      <c r="AL22" s="17">
        <v>36</v>
      </c>
      <c r="AM22" s="17">
        <v>45</v>
      </c>
      <c r="AN22" s="17" t="e">
        <v>#VALUE!</v>
      </c>
      <c r="AO22" s="17">
        <v>5700</v>
      </c>
      <c r="AP22" s="17" t="e">
        <v>#VALUE!</v>
      </c>
      <c r="AQ22" s="17">
        <v>700</v>
      </c>
      <c r="AR22" s="17" t="e">
        <v>#VALUE!</v>
      </c>
      <c r="AS22" s="17">
        <v>0</v>
      </c>
      <c r="AT22" s="17">
        <v>50</v>
      </c>
      <c r="AU22" s="17">
        <v>44</v>
      </c>
      <c r="AV22" s="17">
        <v>6</v>
      </c>
      <c r="AW22" s="17">
        <v>18</v>
      </c>
      <c r="AX22" s="17">
        <v>34</v>
      </c>
      <c r="AY22" s="17">
        <v>78</v>
      </c>
      <c r="AZ22" s="17">
        <v>6</v>
      </c>
      <c r="BA22" s="17">
        <v>26</v>
      </c>
      <c r="BB22" s="17">
        <v>66</v>
      </c>
      <c r="BC22" s="17">
        <v>35</v>
      </c>
      <c r="BD22" s="17">
        <v>32</v>
      </c>
      <c r="BE22" s="17">
        <v>53</v>
      </c>
      <c r="BF22" s="17">
        <v>56.000000000000007</v>
      </c>
      <c r="BG22" s="17">
        <v>30</v>
      </c>
      <c r="BH22" s="17">
        <v>48</v>
      </c>
      <c r="BI22" s="17">
        <v>6</v>
      </c>
      <c r="BJ22" s="17">
        <v>10</v>
      </c>
      <c r="BK22" s="17">
        <v>43</v>
      </c>
      <c r="BL22" s="17">
        <v>57.999999999999993</v>
      </c>
      <c r="BM22" s="17" t="e">
        <v>#VALUE!</v>
      </c>
      <c r="BN22" s="17">
        <v>13</v>
      </c>
      <c r="BO22" s="17">
        <v>30</v>
      </c>
      <c r="BP22" s="17">
        <v>20</v>
      </c>
      <c r="BQ22" s="17">
        <v>40</v>
      </c>
      <c r="BR22" s="17">
        <v>35</v>
      </c>
      <c r="BS22" s="17">
        <v>31</v>
      </c>
      <c r="BT22" s="17">
        <v>46</v>
      </c>
      <c r="BU22" s="17" t="e">
        <v>#VALUE!</v>
      </c>
      <c r="BV22" s="17">
        <v>5600</v>
      </c>
      <c r="BW22" s="17" t="e">
        <v>#VALUE!</v>
      </c>
      <c r="BX22" s="17">
        <v>1200</v>
      </c>
      <c r="BY22" s="17" t="e">
        <v>#VALUE!</v>
      </c>
      <c r="BZ22" s="17">
        <v>28.000000000000004</v>
      </c>
      <c r="CA22" s="17">
        <v>28.000000000000004</v>
      </c>
      <c r="CB22" s="17">
        <v>28.000000000000004</v>
      </c>
      <c r="CC22" s="17">
        <v>17</v>
      </c>
      <c r="CD22" s="17">
        <v>0</v>
      </c>
      <c r="CE22" s="17" t="e">
        <v>#VALUE!</v>
      </c>
      <c r="CF22" s="17">
        <v>6000</v>
      </c>
      <c r="CG22" s="17" t="e">
        <v>#VALUE!</v>
      </c>
      <c r="CH22" s="17">
        <v>800</v>
      </c>
      <c r="CI22" s="17" t="e">
        <v>#VALUE!</v>
      </c>
      <c r="CJ22" s="17">
        <v>0</v>
      </c>
      <c r="CK22" s="17">
        <v>11</v>
      </c>
      <c r="CL22" s="17">
        <v>61</v>
      </c>
      <c r="CM22" s="17">
        <v>28.000000000000004</v>
      </c>
      <c r="CN22" s="17">
        <v>34</v>
      </c>
      <c r="CO22" s="17">
        <v>40</v>
      </c>
      <c r="CP22" s="17">
        <v>34</v>
      </c>
      <c r="CQ22" s="17" t="e">
        <v>#VALUE!</v>
      </c>
      <c r="CR22" s="17">
        <v>5700</v>
      </c>
      <c r="CS22" s="17" t="e">
        <v>#VALUE!</v>
      </c>
      <c r="CT22" s="17">
        <v>700</v>
      </c>
      <c r="CU22" s="17" t="e">
        <v>#VALUE!</v>
      </c>
      <c r="CV22" s="17">
        <v>0</v>
      </c>
      <c r="CW22" s="17">
        <v>17</v>
      </c>
      <c r="CX22" s="17">
        <v>83</v>
      </c>
      <c r="CY22" s="17">
        <v>0</v>
      </c>
      <c r="CZ22" s="17">
        <v>41</v>
      </c>
      <c r="DA22" s="17">
        <v>49</v>
      </c>
      <c r="DB22" s="17">
        <v>24</v>
      </c>
      <c r="DC22" s="17" t="e">
        <v>#VALUE!</v>
      </c>
      <c r="DD22" s="17">
        <v>5500</v>
      </c>
      <c r="DE22" s="17" t="e">
        <v>#VALUE!</v>
      </c>
      <c r="DF22" s="17">
        <v>800</v>
      </c>
      <c r="DG22" s="17" t="e">
        <v>#VALUE!</v>
      </c>
      <c r="DH22" s="17">
        <v>11</v>
      </c>
      <c r="DI22" s="17">
        <v>33</v>
      </c>
      <c r="DJ22" s="17">
        <v>56.000000000000007</v>
      </c>
      <c r="DK22" s="17">
        <v>0</v>
      </c>
      <c r="DL22" s="17">
        <v>31</v>
      </c>
      <c r="DM22" s="17">
        <v>36</v>
      </c>
      <c r="DN22" s="17">
        <v>61</v>
      </c>
      <c r="DO22" s="17">
        <v>36</v>
      </c>
      <c r="DP22" s="17">
        <v>43</v>
      </c>
      <c r="DQ22" s="17">
        <v>41</v>
      </c>
      <c r="DR22" s="17" t="e">
        <v>#VALUE!</v>
      </c>
      <c r="DS22" s="17">
        <v>5600</v>
      </c>
      <c r="DT22" s="17" t="e">
        <v>#VALUE!</v>
      </c>
      <c r="DU22" s="17">
        <v>900</v>
      </c>
      <c r="DV22" s="17" t="e">
        <v>#VALUE!</v>
      </c>
      <c r="DW22" s="17">
        <v>11</v>
      </c>
      <c r="DX22" s="17">
        <v>33</v>
      </c>
      <c r="DY22" s="17">
        <v>56.000000000000007</v>
      </c>
      <c r="DZ22" s="17">
        <v>0</v>
      </c>
      <c r="EA22" s="17">
        <v>13</v>
      </c>
      <c r="EB22" s="17">
        <v>37</v>
      </c>
      <c r="EC22" s="17">
        <v>49</v>
      </c>
      <c r="ED22" s="17">
        <v>23</v>
      </c>
      <c r="EE22" s="17">
        <v>50</v>
      </c>
      <c r="EF22" s="17">
        <v>46</v>
      </c>
      <c r="EG22" s="17">
        <v>45</v>
      </c>
      <c r="EH22" s="17">
        <v>41</v>
      </c>
      <c r="EI22" s="17">
        <v>43</v>
      </c>
      <c r="EJ22" s="17">
        <v>75</v>
      </c>
      <c r="EK22" s="17">
        <v>50</v>
      </c>
      <c r="EL22" s="17">
        <v>24</v>
      </c>
      <c r="EM22" s="17">
        <v>27</v>
      </c>
      <c r="EN22" s="17">
        <v>65</v>
      </c>
      <c r="EO22" s="17">
        <v>49</v>
      </c>
      <c r="EP22" s="17">
        <v>60</v>
      </c>
      <c r="EQ22" s="17">
        <v>32</v>
      </c>
      <c r="ER22" s="17">
        <v>0</v>
      </c>
      <c r="ES22" s="17">
        <v>55.000000000000007</v>
      </c>
      <c r="ET22" s="17">
        <v>49</v>
      </c>
      <c r="EU22" s="17">
        <v>31</v>
      </c>
      <c r="EV22" s="17">
        <v>38</v>
      </c>
      <c r="EW22" s="17">
        <v>22</v>
      </c>
      <c r="EX22" s="17">
        <v>34</v>
      </c>
      <c r="EY22" s="17">
        <v>27</v>
      </c>
      <c r="EZ22" s="17" t="e">
        <v>#VALUE!</v>
      </c>
      <c r="FA22" s="17">
        <v>5800</v>
      </c>
      <c r="FB22" s="17" t="e">
        <v>#VALUE!</v>
      </c>
      <c r="FC22" s="17">
        <v>1100</v>
      </c>
      <c r="FD22" s="17" t="e">
        <v>#VALUE!</v>
      </c>
      <c r="FE22" s="17">
        <v>22</v>
      </c>
      <c r="FF22" s="17">
        <v>33</v>
      </c>
      <c r="FG22" s="17">
        <v>17</v>
      </c>
      <c r="FH22" s="17">
        <v>28.000000000000004</v>
      </c>
      <c r="FI22" s="17">
        <v>0</v>
      </c>
      <c r="FJ22" s="42" t="s">
        <v>139</v>
      </c>
      <c r="FK22" s="41">
        <v>0</v>
      </c>
      <c r="FL22" s="41">
        <v>20.689655172413794</v>
      </c>
      <c r="FM22" s="41">
        <v>75.862068965517238</v>
      </c>
      <c r="FN22" s="41">
        <v>3.4482758620689653</v>
      </c>
      <c r="FO22" s="41">
        <v>0</v>
      </c>
      <c r="FP22" s="41">
        <v>34.482758620689658</v>
      </c>
      <c r="FQ22" s="41">
        <v>58.620689655172406</v>
      </c>
      <c r="FR22" s="41">
        <v>6.8965517241379306</v>
      </c>
      <c r="FS22" s="41">
        <v>0</v>
      </c>
      <c r="FT22" s="41">
        <v>37.931034482758619</v>
      </c>
      <c r="FU22" s="41">
        <v>58.620689655172406</v>
      </c>
      <c r="FV22" s="41">
        <v>3.4482758620689653</v>
      </c>
      <c r="FW22" s="41">
        <v>0</v>
      </c>
      <c r="FX22" s="41">
        <v>24.137931034482758</v>
      </c>
      <c r="FY22" s="41">
        <v>68.965517241379317</v>
      </c>
      <c r="FZ22" s="41">
        <v>6.8965517241379306</v>
      </c>
      <c r="GA22" s="41">
        <v>20.689655172413794</v>
      </c>
      <c r="GB22" s="41">
        <v>65.517241379310349</v>
      </c>
      <c r="GC22" s="41">
        <v>10.344827586206897</v>
      </c>
      <c r="GD22" s="41">
        <v>0</v>
      </c>
      <c r="GE22" s="41">
        <v>3.4482758620689653</v>
      </c>
      <c r="GF22" s="42" t="s">
        <v>139</v>
      </c>
      <c r="GG22" s="41">
        <v>0</v>
      </c>
      <c r="GH22" s="41">
        <v>29.032258064516132</v>
      </c>
      <c r="GI22" s="41">
        <v>67.741935483870961</v>
      </c>
      <c r="GJ22" s="41">
        <v>3.225806451612903</v>
      </c>
      <c r="GK22" s="41">
        <v>0</v>
      </c>
      <c r="GL22" s="41">
        <v>22.58064516129032</v>
      </c>
      <c r="GM22" s="41">
        <v>61.29032258064516</v>
      </c>
      <c r="GN22" s="41">
        <v>16.129032258064516</v>
      </c>
      <c r="GO22" s="41">
        <v>3.225806451612903</v>
      </c>
      <c r="GP22" s="41">
        <v>38.70967741935484</v>
      </c>
      <c r="GQ22" s="41">
        <v>54.838709677419352</v>
      </c>
      <c r="GR22" s="41">
        <v>3.225806451612903</v>
      </c>
      <c r="GS22" s="41">
        <v>0</v>
      </c>
      <c r="GT22" s="41">
        <v>19.35483870967742</v>
      </c>
      <c r="GU22" s="41">
        <v>74.193548387096769</v>
      </c>
      <c r="GV22" s="41">
        <v>6.4516129032258061</v>
      </c>
      <c r="GW22" s="41">
        <v>22.58064516129032</v>
      </c>
      <c r="GX22" s="41">
        <v>35.483870967741936</v>
      </c>
      <c r="GY22" s="41">
        <v>22.58064516129032</v>
      </c>
      <c r="GZ22" s="41">
        <v>12.903225806451612</v>
      </c>
      <c r="HA22" s="41">
        <v>6.4516129032258061</v>
      </c>
    </row>
    <row r="23" spans="1:209" x14ac:dyDescent="0.2">
      <c r="A23" s="37" t="s">
        <v>18</v>
      </c>
      <c r="B23" s="38">
        <v>54</v>
      </c>
      <c r="C23" s="39" t="s">
        <v>121</v>
      </c>
      <c r="D23" s="38">
        <v>10</v>
      </c>
      <c r="E23" s="39" t="s">
        <v>121</v>
      </c>
      <c r="F23" s="17">
        <v>2</v>
      </c>
      <c r="G23" s="17">
        <v>39</v>
      </c>
      <c r="H23" s="17">
        <v>44</v>
      </c>
      <c r="I23" s="17">
        <v>16</v>
      </c>
      <c r="J23" s="17">
        <v>45</v>
      </c>
      <c r="K23" s="17">
        <v>44</v>
      </c>
      <c r="L23" s="17">
        <v>52</v>
      </c>
      <c r="M23" s="37" t="s">
        <v>18</v>
      </c>
      <c r="N23" s="38">
        <v>51</v>
      </c>
      <c r="O23" s="39" t="s">
        <v>121</v>
      </c>
      <c r="P23" s="38">
        <v>11</v>
      </c>
      <c r="Q23" s="39" t="s">
        <v>121</v>
      </c>
      <c r="R23" s="17">
        <v>9</v>
      </c>
      <c r="S23" s="17">
        <v>40</v>
      </c>
      <c r="T23" s="17">
        <v>47</v>
      </c>
      <c r="U23" s="17">
        <v>4</v>
      </c>
      <c r="V23" s="17">
        <v>53</v>
      </c>
      <c r="W23" s="17">
        <v>46</v>
      </c>
      <c r="X23" s="17">
        <v>53</v>
      </c>
      <c r="Y23" s="37" t="s">
        <v>18</v>
      </c>
      <c r="Z23" s="38">
        <v>51</v>
      </c>
      <c r="AA23" s="39" t="s">
        <v>121</v>
      </c>
      <c r="AB23" s="38">
        <v>10</v>
      </c>
      <c r="AC23" s="39" t="s">
        <v>121</v>
      </c>
      <c r="AD23" s="17">
        <v>18</v>
      </c>
      <c r="AE23" s="17">
        <v>49</v>
      </c>
      <c r="AF23" s="17">
        <v>31</v>
      </c>
      <c r="AG23" s="17">
        <v>2</v>
      </c>
      <c r="AH23" s="17">
        <v>49</v>
      </c>
      <c r="AI23" s="17">
        <v>50</v>
      </c>
      <c r="AJ23" s="17">
        <v>61</v>
      </c>
      <c r="AK23" s="17">
        <v>41</v>
      </c>
      <c r="AL23" s="17">
        <v>44</v>
      </c>
      <c r="AM23" s="17">
        <v>50</v>
      </c>
      <c r="AN23" s="17" t="e">
        <v>#VALUE!</v>
      </c>
      <c r="AO23" s="17">
        <v>5200</v>
      </c>
      <c r="AP23" s="17" t="e">
        <v>#VALUE!</v>
      </c>
      <c r="AQ23" s="17">
        <v>800</v>
      </c>
      <c r="AR23" s="17" t="e">
        <v>#VALUE!</v>
      </c>
      <c r="AS23" s="17">
        <v>5</v>
      </c>
      <c r="AT23" s="17">
        <v>63</v>
      </c>
      <c r="AU23" s="17">
        <v>31</v>
      </c>
      <c r="AV23" s="17">
        <v>1</v>
      </c>
      <c r="AW23" s="17">
        <v>28.999999999999996</v>
      </c>
      <c r="AX23" s="17">
        <v>34</v>
      </c>
      <c r="AY23" s="17">
        <v>77</v>
      </c>
      <c r="AZ23" s="17">
        <v>25</v>
      </c>
      <c r="BA23" s="17">
        <v>33</v>
      </c>
      <c r="BB23" s="17">
        <v>68</v>
      </c>
      <c r="BC23" s="17">
        <v>35</v>
      </c>
      <c r="BD23" s="17">
        <v>53</v>
      </c>
      <c r="BE23" s="17">
        <v>55.000000000000007</v>
      </c>
      <c r="BF23" s="17">
        <v>55.000000000000007</v>
      </c>
      <c r="BG23" s="17">
        <v>40</v>
      </c>
      <c r="BH23" s="17">
        <v>70</v>
      </c>
      <c r="BI23" s="17">
        <v>11</v>
      </c>
      <c r="BJ23" s="17">
        <v>11</v>
      </c>
      <c r="BK23" s="17">
        <v>51</v>
      </c>
      <c r="BL23" s="17">
        <v>56.999999999999993</v>
      </c>
      <c r="BM23" s="17">
        <v>100</v>
      </c>
      <c r="BN23" s="17">
        <v>8</v>
      </c>
      <c r="BO23" s="17">
        <v>55.000000000000007</v>
      </c>
      <c r="BP23" s="17">
        <v>25</v>
      </c>
      <c r="BQ23" s="17">
        <v>48</v>
      </c>
      <c r="BR23" s="17">
        <v>35</v>
      </c>
      <c r="BS23" s="17">
        <v>56.999999999999993</v>
      </c>
      <c r="BT23" s="17">
        <v>42</v>
      </c>
      <c r="BU23" s="17" t="e">
        <v>#VALUE!</v>
      </c>
      <c r="BV23" s="17">
        <v>5100</v>
      </c>
      <c r="BW23" s="17" t="e">
        <v>#VALUE!</v>
      </c>
      <c r="BX23" s="17">
        <v>1100</v>
      </c>
      <c r="BY23" s="17" t="e">
        <v>#VALUE!</v>
      </c>
      <c r="BZ23" s="17">
        <v>43</v>
      </c>
      <c r="CA23" s="17">
        <v>39</v>
      </c>
      <c r="CB23" s="17">
        <v>8</v>
      </c>
      <c r="CC23" s="17">
        <v>9</v>
      </c>
      <c r="CD23" s="17">
        <v>1</v>
      </c>
      <c r="CE23" s="17" t="e">
        <v>#VALUE!</v>
      </c>
      <c r="CF23" s="17">
        <v>5300</v>
      </c>
      <c r="CG23" s="17" t="e">
        <v>#VALUE!</v>
      </c>
      <c r="CH23" s="17">
        <v>900</v>
      </c>
      <c r="CI23" s="17" t="e">
        <v>#VALUE!</v>
      </c>
      <c r="CJ23" s="17">
        <v>3</v>
      </c>
      <c r="CK23" s="17">
        <v>35</v>
      </c>
      <c r="CL23" s="17">
        <v>53</v>
      </c>
      <c r="CM23" s="17">
        <v>10</v>
      </c>
      <c r="CN23" s="17">
        <v>44</v>
      </c>
      <c r="CO23" s="17">
        <v>49</v>
      </c>
      <c r="CP23" s="17">
        <v>48</v>
      </c>
      <c r="CQ23" s="17" t="e">
        <v>#VALUE!</v>
      </c>
      <c r="CR23" s="17">
        <v>4800</v>
      </c>
      <c r="CS23" s="17" t="e">
        <v>#VALUE!</v>
      </c>
      <c r="CT23" s="17">
        <v>1200</v>
      </c>
      <c r="CU23" s="17" t="e">
        <v>#VALUE!</v>
      </c>
      <c r="CV23" s="17">
        <v>13</v>
      </c>
      <c r="CW23" s="17">
        <v>48</v>
      </c>
      <c r="CX23" s="17">
        <v>36</v>
      </c>
      <c r="CY23" s="17">
        <v>4</v>
      </c>
      <c r="CZ23" s="17">
        <v>54</v>
      </c>
      <c r="DA23" s="17">
        <v>60</v>
      </c>
      <c r="DB23" s="17">
        <v>43</v>
      </c>
      <c r="DC23" s="17" t="e">
        <v>#VALUE!</v>
      </c>
      <c r="DD23" s="17">
        <v>5000</v>
      </c>
      <c r="DE23" s="17" t="e">
        <v>#VALUE!</v>
      </c>
      <c r="DF23" s="17">
        <v>1000</v>
      </c>
      <c r="DG23" s="17" t="e">
        <v>#VALUE!</v>
      </c>
      <c r="DH23" s="17">
        <v>21</v>
      </c>
      <c r="DI23" s="17">
        <v>46</v>
      </c>
      <c r="DJ23" s="17">
        <v>31</v>
      </c>
      <c r="DK23" s="17">
        <v>1</v>
      </c>
      <c r="DL23" s="17">
        <v>45</v>
      </c>
      <c r="DM23" s="17">
        <v>51</v>
      </c>
      <c r="DN23" s="17">
        <v>59</v>
      </c>
      <c r="DO23" s="17">
        <v>48</v>
      </c>
      <c r="DP23" s="17">
        <v>44</v>
      </c>
      <c r="DQ23" s="17">
        <v>52</v>
      </c>
      <c r="DR23" s="17" t="e">
        <v>#VALUE!</v>
      </c>
      <c r="DS23" s="17">
        <v>4900</v>
      </c>
      <c r="DT23" s="17" t="e">
        <v>#VALUE!</v>
      </c>
      <c r="DU23" s="17">
        <v>1000</v>
      </c>
      <c r="DV23" s="17" t="e">
        <v>#VALUE!</v>
      </c>
      <c r="DW23" s="17">
        <v>24</v>
      </c>
      <c r="DX23" s="17">
        <v>46</v>
      </c>
      <c r="DY23" s="17">
        <v>28.999999999999996</v>
      </c>
      <c r="DZ23" s="17">
        <v>1</v>
      </c>
      <c r="EA23" s="17">
        <v>30</v>
      </c>
      <c r="EB23" s="17">
        <v>51</v>
      </c>
      <c r="EC23" s="17">
        <v>61</v>
      </c>
      <c r="ED23" s="17">
        <v>42</v>
      </c>
      <c r="EE23" s="17">
        <v>64</v>
      </c>
      <c r="EF23" s="17">
        <v>57.999999999999993</v>
      </c>
      <c r="EG23" s="17">
        <v>51</v>
      </c>
      <c r="EH23" s="17">
        <v>56.000000000000007</v>
      </c>
      <c r="EI23" s="17">
        <v>64</v>
      </c>
      <c r="EJ23" s="17">
        <v>61</v>
      </c>
      <c r="EK23" s="17">
        <v>59</v>
      </c>
      <c r="EL23" s="17">
        <v>39</v>
      </c>
      <c r="EM23" s="17">
        <v>39</v>
      </c>
      <c r="EN23" s="17">
        <v>56.999999999999993</v>
      </c>
      <c r="EO23" s="17">
        <v>66</v>
      </c>
      <c r="EP23" s="17">
        <v>68</v>
      </c>
      <c r="EQ23" s="17">
        <v>48</v>
      </c>
      <c r="ER23" s="17">
        <v>68</v>
      </c>
      <c r="ES23" s="17">
        <v>70</v>
      </c>
      <c r="ET23" s="17">
        <v>55.000000000000007</v>
      </c>
      <c r="EU23" s="17">
        <v>47</v>
      </c>
      <c r="EV23" s="17">
        <v>46</v>
      </c>
      <c r="EW23" s="17">
        <v>51</v>
      </c>
      <c r="EX23" s="17">
        <v>50</v>
      </c>
      <c r="EY23" s="17">
        <v>46</v>
      </c>
      <c r="EZ23" s="17" t="e">
        <v>#VALUE!</v>
      </c>
      <c r="FA23" s="17">
        <v>5000</v>
      </c>
      <c r="FB23" s="17" t="e">
        <v>#VALUE!</v>
      </c>
      <c r="FC23" s="17">
        <v>900</v>
      </c>
      <c r="FD23" s="17" t="e">
        <v>#VALUE!</v>
      </c>
      <c r="FE23" s="17">
        <v>41</v>
      </c>
      <c r="FF23" s="17">
        <v>35</v>
      </c>
      <c r="FG23" s="17">
        <v>20</v>
      </c>
      <c r="FH23" s="17">
        <v>4</v>
      </c>
      <c r="FI23" s="17">
        <v>0</v>
      </c>
      <c r="FJ23" s="40" t="s">
        <v>140</v>
      </c>
      <c r="FK23" s="41">
        <v>1.2820512820512819</v>
      </c>
      <c r="FL23" s="41">
        <v>43.589743589743591</v>
      </c>
      <c r="FM23" s="41">
        <v>48.717948717948715</v>
      </c>
      <c r="FN23" s="41">
        <v>6.4102564102564097</v>
      </c>
      <c r="FO23" s="41">
        <v>2.5641025641025639</v>
      </c>
      <c r="FP23" s="41">
        <v>44.871794871794876</v>
      </c>
      <c r="FQ23" s="41">
        <v>51.282051282051277</v>
      </c>
      <c r="FR23" s="41">
        <v>1.2820512820512819</v>
      </c>
      <c r="FS23" s="41">
        <v>5.1282051282051277</v>
      </c>
      <c r="FT23" s="41">
        <v>66.666666666666657</v>
      </c>
      <c r="FU23" s="41">
        <v>28.205128205128204</v>
      </c>
      <c r="FV23" s="41">
        <v>0</v>
      </c>
      <c r="FW23" s="41">
        <v>1.2820512820512819</v>
      </c>
      <c r="FX23" s="41">
        <v>50</v>
      </c>
      <c r="FY23" s="41">
        <v>47.435897435897431</v>
      </c>
      <c r="FZ23" s="41">
        <v>1.2820512820512819</v>
      </c>
      <c r="GA23" s="41">
        <v>50</v>
      </c>
      <c r="GB23" s="41">
        <v>43.5</v>
      </c>
      <c r="GC23" s="41">
        <v>6.5</v>
      </c>
      <c r="GD23" s="41">
        <v>0</v>
      </c>
      <c r="GE23" s="41">
        <v>0</v>
      </c>
      <c r="GF23" s="40" t="s">
        <v>140</v>
      </c>
      <c r="GG23" s="41">
        <v>4.5977011494252871</v>
      </c>
      <c r="GH23" s="41">
        <v>51.724137931034484</v>
      </c>
      <c r="GI23" s="41">
        <v>39.080459770114942</v>
      </c>
      <c r="GJ23" s="41">
        <v>4.5977011494252871</v>
      </c>
      <c r="GK23" s="41">
        <v>2.2988505747126435</v>
      </c>
      <c r="GL23" s="41">
        <v>50.574712643678168</v>
      </c>
      <c r="GM23" s="41">
        <v>40.229885057471265</v>
      </c>
      <c r="GN23" s="41">
        <v>6.8965517241379306</v>
      </c>
      <c r="GO23" s="41">
        <v>16.091954022988507</v>
      </c>
      <c r="GP23" s="41">
        <v>51.724137931034484</v>
      </c>
      <c r="GQ23" s="41">
        <v>29.885057471264371</v>
      </c>
      <c r="GR23" s="41">
        <v>2.2988505747126435</v>
      </c>
      <c r="GS23" s="41">
        <v>5.7471264367816088</v>
      </c>
      <c r="GT23" s="41">
        <v>45.977011494252871</v>
      </c>
      <c r="GU23" s="41">
        <v>47.126436781609193</v>
      </c>
      <c r="GV23" s="41">
        <v>1.1494252873563218</v>
      </c>
      <c r="GW23" s="41">
        <v>60</v>
      </c>
      <c r="GX23" s="41">
        <v>34.200000000000003</v>
      </c>
      <c r="GY23" s="41">
        <v>0.8</v>
      </c>
      <c r="GZ23" s="41">
        <v>5</v>
      </c>
      <c r="HA23" s="41">
        <v>0</v>
      </c>
    </row>
    <row r="24" spans="1:209" ht="15.75" x14ac:dyDescent="0.25">
      <c r="A24" s="37" t="s">
        <v>19</v>
      </c>
      <c r="B24" s="38">
        <v>57</v>
      </c>
      <c r="C24" s="39" t="s">
        <v>121</v>
      </c>
      <c r="D24" s="38">
        <v>7</v>
      </c>
      <c r="E24" s="39" t="s">
        <v>121</v>
      </c>
      <c r="F24" s="17">
        <v>0</v>
      </c>
      <c r="G24" s="17">
        <v>11</v>
      </c>
      <c r="H24" s="17">
        <v>79</v>
      </c>
      <c r="I24" s="17">
        <v>11</v>
      </c>
      <c r="J24" s="17">
        <v>41</v>
      </c>
      <c r="K24" s="17">
        <v>43</v>
      </c>
      <c r="L24" s="17">
        <v>46</v>
      </c>
      <c r="M24" s="37" t="s">
        <v>19</v>
      </c>
      <c r="N24" s="38">
        <v>56</v>
      </c>
      <c r="O24" s="39" t="s">
        <v>121</v>
      </c>
      <c r="P24" s="38">
        <v>7</v>
      </c>
      <c r="Q24" s="39" t="s">
        <v>130</v>
      </c>
      <c r="R24" s="17">
        <v>0</v>
      </c>
      <c r="S24" s="17">
        <v>26</v>
      </c>
      <c r="T24" s="17">
        <v>74</v>
      </c>
      <c r="U24" s="17">
        <v>0</v>
      </c>
      <c r="V24" s="17">
        <v>47</v>
      </c>
      <c r="W24" s="17">
        <v>28.999999999999996</v>
      </c>
      <c r="X24" s="17">
        <v>45</v>
      </c>
      <c r="Y24" s="37" t="s">
        <v>19</v>
      </c>
      <c r="Z24" s="38">
        <v>56</v>
      </c>
      <c r="AA24" s="39" t="s">
        <v>121</v>
      </c>
      <c r="AB24" s="38">
        <v>9</v>
      </c>
      <c r="AC24" s="39" t="s">
        <v>121</v>
      </c>
      <c r="AD24" s="17">
        <v>11</v>
      </c>
      <c r="AE24" s="17">
        <v>37</v>
      </c>
      <c r="AF24" s="17">
        <v>47</v>
      </c>
      <c r="AG24" s="17">
        <v>5</v>
      </c>
      <c r="AH24" s="17">
        <v>43</v>
      </c>
      <c r="AI24" s="17">
        <v>43</v>
      </c>
      <c r="AJ24" s="17">
        <v>60</v>
      </c>
      <c r="AK24" s="17">
        <v>36</v>
      </c>
      <c r="AL24" s="17">
        <v>34</v>
      </c>
      <c r="AM24" s="17">
        <v>41</v>
      </c>
      <c r="AN24" s="17" t="e">
        <v>#VALUE!</v>
      </c>
      <c r="AO24" s="17">
        <v>5600</v>
      </c>
      <c r="AP24" s="17" t="e">
        <v>#VALUE!</v>
      </c>
      <c r="AQ24" s="17">
        <v>600</v>
      </c>
      <c r="AR24" s="17" t="e">
        <v>#VALUE!</v>
      </c>
      <c r="AS24" s="17">
        <v>0</v>
      </c>
      <c r="AT24" s="17">
        <v>53</v>
      </c>
      <c r="AU24" s="17">
        <v>47</v>
      </c>
      <c r="AV24" s="17">
        <v>0</v>
      </c>
      <c r="AW24" s="17">
        <v>21</v>
      </c>
      <c r="AX24" s="17">
        <v>46</v>
      </c>
      <c r="AY24" s="17">
        <v>70</v>
      </c>
      <c r="AZ24" s="17">
        <v>10</v>
      </c>
      <c r="BA24" s="17">
        <v>28.999999999999996</v>
      </c>
      <c r="BB24" s="17">
        <v>67</v>
      </c>
      <c r="BC24" s="17">
        <v>31</v>
      </c>
      <c r="BD24" s="17">
        <v>33</v>
      </c>
      <c r="BE24" s="17">
        <v>47</v>
      </c>
      <c r="BF24" s="17">
        <v>63</v>
      </c>
      <c r="BG24" s="17">
        <v>44</v>
      </c>
      <c r="BH24" s="17">
        <v>35</v>
      </c>
      <c r="BI24" s="17">
        <v>5</v>
      </c>
      <c r="BJ24" s="17">
        <v>0</v>
      </c>
      <c r="BK24" s="17">
        <v>57.999999999999993</v>
      </c>
      <c r="BL24" s="17">
        <v>53</v>
      </c>
      <c r="BM24" s="17" t="e">
        <v>#VALUE!</v>
      </c>
      <c r="BN24" s="17">
        <v>20</v>
      </c>
      <c r="BO24" s="17">
        <v>44</v>
      </c>
      <c r="BP24" s="17">
        <v>16</v>
      </c>
      <c r="BQ24" s="17">
        <v>43</v>
      </c>
      <c r="BR24" s="17">
        <v>41</v>
      </c>
      <c r="BS24" s="17">
        <v>41</v>
      </c>
      <c r="BT24" s="17">
        <v>40</v>
      </c>
      <c r="BU24" s="17" t="e">
        <v>#VALUE!</v>
      </c>
      <c r="BV24" s="17">
        <v>5700</v>
      </c>
      <c r="BW24" s="17" t="e">
        <v>#VALUE!</v>
      </c>
      <c r="BX24" s="17">
        <v>1000</v>
      </c>
      <c r="BY24" s="17" t="e">
        <v>#VALUE!</v>
      </c>
      <c r="BZ24" s="17">
        <v>16</v>
      </c>
      <c r="CA24" s="17">
        <v>37</v>
      </c>
      <c r="CB24" s="17">
        <v>32</v>
      </c>
      <c r="CC24" s="17">
        <v>16</v>
      </c>
      <c r="CD24" s="17">
        <v>0</v>
      </c>
      <c r="CE24" s="17" t="e">
        <v>#VALUE!</v>
      </c>
      <c r="CF24" s="17">
        <v>5800</v>
      </c>
      <c r="CG24" s="17" t="e">
        <v>#VALUE!</v>
      </c>
      <c r="CH24" s="17">
        <v>900</v>
      </c>
      <c r="CI24" s="17" t="e">
        <v>#VALUE!</v>
      </c>
      <c r="CJ24" s="17">
        <v>0</v>
      </c>
      <c r="CK24" s="17">
        <v>25</v>
      </c>
      <c r="CL24" s="17">
        <v>50</v>
      </c>
      <c r="CM24" s="17">
        <v>25</v>
      </c>
      <c r="CN24" s="17">
        <v>38</v>
      </c>
      <c r="CO24" s="17">
        <v>42</v>
      </c>
      <c r="CP24" s="17">
        <v>37</v>
      </c>
      <c r="CQ24" s="17" t="e">
        <v>#VALUE!</v>
      </c>
      <c r="CR24" s="17">
        <v>5400</v>
      </c>
      <c r="CS24" s="17" t="e">
        <v>#VALUE!</v>
      </c>
      <c r="CT24" s="17">
        <v>1100</v>
      </c>
      <c r="CU24" s="17" t="e">
        <v>#VALUE!</v>
      </c>
      <c r="CV24" s="17">
        <v>8</v>
      </c>
      <c r="CW24" s="17">
        <v>38</v>
      </c>
      <c r="CX24" s="17">
        <v>46</v>
      </c>
      <c r="CY24" s="17">
        <v>8</v>
      </c>
      <c r="CZ24" s="17">
        <v>39</v>
      </c>
      <c r="DA24" s="17">
        <v>52</v>
      </c>
      <c r="DB24" s="17">
        <v>33</v>
      </c>
      <c r="DC24" s="17" t="e">
        <v>#VALUE!</v>
      </c>
      <c r="DD24" s="17">
        <v>5700</v>
      </c>
      <c r="DE24" s="17" t="e">
        <v>#VALUE!</v>
      </c>
      <c r="DF24" s="17">
        <v>1000</v>
      </c>
      <c r="DG24" s="17" t="e">
        <v>#VALUE!</v>
      </c>
      <c r="DH24" s="17">
        <v>0</v>
      </c>
      <c r="DI24" s="17">
        <v>46</v>
      </c>
      <c r="DJ24" s="17">
        <v>50</v>
      </c>
      <c r="DK24" s="17">
        <v>4</v>
      </c>
      <c r="DL24" s="17">
        <v>32</v>
      </c>
      <c r="DM24" s="17">
        <v>39</v>
      </c>
      <c r="DN24" s="17">
        <v>52</v>
      </c>
      <c r="DO24" s="17">
        <v>32</v>
      </c>
      <c r="DP24" s="17">
        <v>34</v>
      </c>
      <c r="DQ24" s="17">
        <v>43</v>
      </c>
      <c r="DR24" s="17" t="e">
        <v>#VALUE!</v>
      </c>
      <c r="DS24" s="17">
        <v>5400</v>
      </c>
      <c r="DT24" s="17" t="e">
        <v>#VALUE!</v>
      </c>
      <c r="DU24" s="17">
        <v>1100</v>
      </c>
      <c r="DV24" s="17" t="e">
        <v>#VALUE!</v>
      </c>
      <c r="DW24" s="17">
        <v>13</v>
      </c>
      <c r="DX24" s="17">
        <v>46</v>
      </c>
      <c r="DY24" s="17">
        <v>33</v>
      </c>
      <c r="DZ24" s="17">
        <v>8</v>
      </c>
      <c r="EA24" s="17">
        <v>28.000000000000004</v>
      </c>
      <c r="EB24" s="17">
        <v>46</v>
      </c>
      <c r="EC24" s="17">
        <v>44</v>
      </c>
      <c r="ED24" s="17">
        <v>32</v>
      </c>
      <c r="EE24" s="17">
        <v>39</v>
      </c>
      <c r="EF24" s="17">
        <v>46</v>
      </c>
      <c r="EG24" s="17">
        <v>43</v>
      </c>
      <c r="EH24" s="17">
        <v>48</v>
      </c>
      <c r="EI24" s="17">
        <v>57.999999999999993</v>
      </c>
      <c r="EJ24" s="17">
        <v>25</v>
      </c>
      <c r="EK24" s="17">
        <v>42</v>
      </c>
      <c r="EL24" s="17">
        <v>32</v>
      </c>
      <c r="EM24" s="17">
        <v>33</v>
      </c>
      <c r="EN24" s="17">
        <v>47</v>
      </c>
      <c r="EO24" s="17">
        <v>60</v>
      </c>
      <c r="EP24" s="17">
        <v>60</v>
      </c>
      <c r="EQ24" s="17">
        <v>35</v>
      </c>
      <c r="ER24" s="17">
        <v>62</v>
      </c>
      <c r="ES24" s="17">
        <v>45</v>
      </c>
      <c r="ET24" s="17">
        <v>55.000000000000007</v>
      </c>
      <c r="EU24" s="17">
        <v>46</v>
      </c>
      <c r="EV24" s="17">
        <v>37</v>
      </c>
      <c r="EW24" s="17">
        <v>28.999999999999996</v>
      </c>
      <c r="EX24" s="17">
        <v>36</v>
      </c>
      <c r="EY24" s="17">
        <v>42</v>
      </c>
      <c r="EZ24" s="17" t="e">
        <v>#VALUE!</v>
      </c>
      <c r="FA24" s="17">
        <v>5700</v>
      </c>
      <c r="FB24" s="17" t="e">
        <v>#VALUE!</v>
      </c>
      <c r="FC24" s="17">
        <v>1200</v>
      </c>
      <c r="FD24" s="17" t="e">
        <v>#VALUE!</v>
      </c>
      <c r="FE24" s="17">
        <v>25</v>
      </c>
      <c r="FF24" s="17">
        <v>33</v>
      </c>
      <c r="FG24" s="17">
        <v>21</v>
      </c>
      <c r="FH24" s="17">
        <v>17</v>
      </c>
      <c r="FI24" s="17">
        <v>4</v>
      </c>
      <c r="FJ24" s="42" t="s">
        <v>141</v>
      </c>
      <c r="FK24" s="41">
        <v>2.7027027027027026</v>
      </c>
      <c r="FL24" s="41">
        <v>24.324324324324326</v>
      </c>
      <c r="FM24" s="41">
        <v>72.972972972972968</v>
      </c>
      <c r="FN24" s="41">
        <v>0</v>
      </c>
      <c r="FO24" s="41">
        <v>0</v>
      </c>
      <c r="FP24" s="41">
        <v>37.837837837837839</v>
      </c>
      <c r="FQ24" s="41">
        <v>62.162162162162161</v>
      </c>
      <c r="FR24" s="41">
        <v>0</v>
      </c>
      <c r="FS24" s="41">
        <v>13.513513513513514</v>
      </c>
      <c r="FT24" s="41">
        <v>56.756756756756758</v>
      </c>
      <c r="FU24" s="41">
        <v>27.027027027027028</v>
      </c>
      <c r="FV24" s="41">
        <v>2.7027027027027026</v>
      </c>
      <c r="FW24" s="41">
        <v>0</v>
      </c>
      <c r="FX24" s="41">
        <v>48.648648648648653</v>
      </c>
      <c r="FY24" s="41">
        <v>48.648648648648653</v>
      </c>
      <c r="FZ24" s="41">
        <v>2.7027027027027026</v>
      </c>
      <c r="GA24" s="41">
        <v>16.216216216216218</v>
      </c>
      <c r="GB24" s="41">
        <v>59.45945945945946</v>
      </c>
      <c r="GC24" s="41">
        <v>16.216216216216218</v>
      </c>
      <c r="GD24" s="41">
        <v>2.7027027027027026</v>
      </c>
      <c r="GE24" s="41">
        <v>5.4054054054054053</v>
      </c>
      <c r="GF24" s="42" t="s">
        <v>141</v>
      </c>
      <c r="GG24" s="41">
        <v>0</v>
      </c>
      <c r="GH24" s="41">
        <v>57.894736842105267</v>
      </c>
      <c r="GI24" s="41">
        <v>31.578947368421051</v>
      </c>
      <c r="GJ24" s="41">
        <v>10.526315789473683</v>
      </c>
      <c r="GK24" s="41">
        <v>5.2631578947368416</v>
      </c>
      <c r="GL24" s="41">
        <v>31.578947368421051</v>
      </c>
      <c r="GM24" s="41">
        <v>57.894736842105267</v>
      </c>
      <c r="GN24" s="41">
        <v>5.2631578947368416</v>
      </c>
      <c r="GO24" s="41">
        <v>10.526315789473683</v>
      </c>
      <c r="GP24" s="41">
        <v>52.631578947368418</v>
      </c>
      <c r="GQ24" s="41">
        <v>31.578947368421051</v>
      </c>
      <c r="GR24" s="41">
        <v>5.2631578947368416</v>
      </c>
      <c r="GS24" s="41">
        <v>5.2631578947368416</v>
      </c>
      <c r="GT24" s="41">
        <v>63.157894736842103</v>
      </c>
      <c r="GU24" s="41">
        <v>26.315789473684209</v>
      </c>
      <c r="GV24" s="41">
        <v>5.2631578947368416</v>
      </c>
      <c r="GW24" s="41">
        <v>36.84210526315789</v>
      </c>
      <c r="GX24" s="41">
        <v>36.84210526315789</v>
      </c>
      <c r="GY24" s="41">
        <v>0</v>
      </c>
      <c r="GZ24" s="41">
        <v>10.526315789473683</v>
      </c>
      <c r="HA24" s="41">
        <v>15.789473684210526</v>
      </c>
    </row>
    <row r="25" spans="1:209" x14ac:dyDescent="0.2">
      <c r="A25" s="37" t="s">
        <v>20</v>
      </c>
      <c r="B25" s="38">
        <v>56</v>
      </c>
      <c r="C25" s="39" t="s">
        <v>121</v>
      </c>
      <c r="D25" s="38">
        <v>9</v>
      </c>
      <c r="E25" s="39" t="s">
        <v>121</v>
      </c>
      <c r="F25" s="17">
        <v>0</v>
      </c>
      <c r="G25" s="17">
        <v>25</v>
      </c>
      <c r="H25" s="17">
        <v>64</v>
      </c>
      <c r="I25" s="17">
        <v>11</v>
      </c>
      <c r="J25" s="17">
        <v>44</v>
      </c>
      <c r="K25" s="17">
        <v>40</v>
      </c>
      <c r="L25" s="17">
        <v>50</v>
      </c>
      <c r="M25" s="37" t="s">
        <v>20</v>
      </c>
      <c r="N25" s="38">
        <v>56</v>
      </c>
      <c r="O25" s="39" t="s">
        <v>121</v>
      </c>
      <c r="P25" s="38">
        <v>10</v>
      </c>
      <c r="Q25" s="39" t="s">
        <v>121</v>
      </c>
      <c r="R25" s="17">
        <v>3</v>
      </c>
      <c r="S25" s="17">
        <v>22</v>
      </c>
      <c r="T25" s="17">
        <v>67</v>
      </c>
      <c r="U25" s="17">
        <v>8</v>
      </c>
      <c r="V25" s="17">
        <v>49</v>
      </c>
      <c r="W25" s="17">
        <v>31</v>
      </c>
      <c r="X25" s="17">
        <v>47</v>
      </c>
      <c r="Y25" s="37" t="s">
        <v>20</v>
      </c>
      <c r="Z25" s="38">
        <v>55</v>
      </c>
      <c r="AA25" s="39" t="s">
        <v>121</v>
      </c>
      <c r="AB25" s="38">
        <v>12</v>
      </c>
      <c r="AC25" s="39" t="s">
        <v>121</v>
      </c>
      <c r="AD25" s="17">
        <v>14.000000000000002</v>
      </c>
      <c r="AE25" s="17">
        <v>47</v>
      </c>
      <c r="AF25" s="17">
        <v>31</v>
      </c>
      <c r="AG25" s="17">
        <v>8</v>
      </c>
      <c r="AH25" s="17">
        <v>48</v>
      </c>
      <c r="AI25" s="17">
        <v>51</v>
      </c>
      <c r="AJ25" s="17">
        <v>44</v>
      </c>
      <c r="AK25" s="17">
        <v>37</v>
      </c>
      <c r="AL25" s="17">
        <v>37</v>
      </c>
      <c r="AM25" s="17">
        <v>44</v>
      </c>
      <c r="AN25" s="17" t="e">
        <v>#VALUE!</v>
      </c>
      <c r="AO25" s="17">
        <v>5800</v>
      </c>
      <c r="AP25" s="17" t="e">
        <v>#VALUE!</v>
      </c>
      <c r="AQ25" s="17">
        <v>800</v>
      </c>
      <c r="AR25" s="17" t="e">
        <v>#VALUE!</v>
      </c>
      <c r="AS25" s="17">
        <v>3</v>
      </c>
      <c r="AT25" s="17">
        <v>42</v>
      </c>
      <c r="AU25" s="17">
        <v>50</v>
      </c>
      <c r="AV25" s="17">
        <v>6</v>
      </c>
      <c r="AW25" s="17">
        <v>24</v>
      </c>
      <c r="AX25" s="17">
        <v>41</v>
      </c>
      <c r="AY25" s="17">
        <v>68</v>
      </c>
      <c r="AZ25" s="17">
        <v>22</v>
      </c>
      <c r="BA25" s="17">
        <v>27</v>
      </c>
      <c r="BB25" s="17">
        <v>63</v>
      </c>
      <c r="BC25" s="17">
        <v>28.999999999999996</v>
      </c>
      <c r="BD25" s="17">
        <v>38</v>
      </c>
      <c r="BE25" s="17">
        <v>45</v>
      </c>
      <c r="BF25" s="17">
        <v>50</v>
      </c>
      <c r="BG25" s="17">
        <v>33</v>
      </c>
      <c r="BH25" s="17">
        <v>37</v>
      </c>
      <c r="BI25" s="17">
        <v>10</v>
      </c>
      <c r="BJ25" s="17">
        <v>7.0000000000000009</v>
      </c>
      <c r="BK25" s="17">
        <v>45</v>
      </c>
      <c r="BL25" s="17">
        <v>49</v>
      </c>
      <c r="BM25" s="17">
        <v>50</v>
      </c>
      <c r="BN25" s="17">
        <v>12</v>
      </c>
      <c r="BO25" s="17">
        <v>41</v>
      </c>
      <c r="BP25" s="17">
        <v>12</v>
      </c>
      <c r="BQ25" s="17">
        <v>37</v>
      </c>
      <c r="BR25" s="17">
        <v>47</v>
      </c>
      <c r="BS25" s="17">
        <v>47</v>
      </c>
      <c r="BT25" s="17">
        <v>36</v>
      </c>
      <c r="BU25" s="17" t="e">
        <v>#VALUE!</v>
      </c>
      <c r="BV25" s="17">
        <v>5900</v>
      </c>
      <c r="BW25" s="17" t="e">
        <v>#VALUE!</v>
      </c>
      <c r="BX25" s="17">
        <v>1200</v>
      </c>
      <c r="BY25" s="17" t="e">
        <v>#VALUE!</v>
      </c>
      <c r="BZ25" s="17">
        <v>19</v>
      </c>
      <c r="CA25" s="17">
        <v>28.000000000000004</v>
      </c>
      <c r="CB25" s="17">
        <v>22</v>
      </c>
      <c r="CC25" s="17">
        <v>25</v>
      </c>
      <c r="CD25" s="17">
        <v>6</v>
      </c>
      <c r="CE25" s="17" t="e">
        <v>#VALUE!</v>
      </c>
      <c r="CF25" s="17">
        <v>6000</v>
      </c>
      <c r="CG25" s="17" t="e">
        <v>#VALUE!</v>
      </c>
      <c r="CH25" s="17">
        <v>700</v>
      </c>
      <c r="CI25" s="17" t="e">
        <v>#VALUE!</v>
      </c>
      <c r="CJ25" s="17">
        <v>0</v>
      </c>
      <c r="CK25" s="17">
        <v>8</v>
      </c>
      <c r="CL25" s="17">
        <v>63</v>
      </c>
      <c r="CM25" s="17">
        <v>28.999999999999996</v>
      </c>
      <c r="CN25" s="17">
        <v>32</v>
      </c>
      <c r="CO25" s="17">
        <v>37</v>
      </c>
      <c r="CP25" s="17">
        <v>37</v>
      </c>
      <c r="CQ25" s="17" t="e">
        <v>#VALUE!</v>
      </c>
      <c r="CR25" s="17">
        <v>5800</v>
      </c>
      <c r="CS25" s="17" t="e">
        <v>#VALUE!</v>
      </c>
      <c r="CT25" s="17">
        <v>900</v>
      </c>
      <c r="CU25" s="17" t="e">
        <v>#VALUE!</v>
      </c>
      <c r="CV25" s="17">
        <v>0</v>
      </c>
      <c r="CW25" s="17">
        <v>19</v>
      </c>
      <c r="CX25" s="17">
        <v>71</v>
      </c>
      <c r="CY25" s="17">
        <v>10</v>
      </c>
      <c r="CZ25" s="17">
        <v>39</v>
      </c>
      <c r="DA25" s="17">
        <v>46</v>
      </c>
      <c r="DB25" s="17">
        <v>26</v>
      </c>
      <c r="DC25" s="17" t="e">
        <v>#VALUE!</v>
      </c>
      <c r="DD25" s="17">
        <v>5800</v>
      </c>
      <c r="DE25" s="17" t="e">
        <v>#VALUE!</v>
      </c>
      <c r="DF25" s="17">
        <v>900</v>
      </c>
      <c r="DG25" s="17" t="e">
        <v>#VALUE!</v>
      </c>
      <c r="DH25" s="17">
        <v>3</v>
      </c>
      <c r="DI25" s="17">
        <v>35</v>
      </c>
      <c r="DJ25" s="17">
        <v>48</v>
      </c>
      <c r="DK25" s="17">
        <v>13</v>
      </c>
      <c r="DL25" s="17">
        <v>32</v>
      </c>
      <c r="DM25" s="17">
        <v>35</v>
      </c>
      <c r="DN25" s="17">
        <v>47</v>
      </c>
      <c r="DO25" s="17">
        <v>35</v>
      </c>
      <c r="DP25" s="17">
        <v>30</v>
      </c>
      <c r="DQ25" s="17">
        <v>35</v>
      </c>
      <c r="DR25" s="17" t="e">
        <v>#VALUE!</v>
      </c>
      <c r="DS25" s="17">
        <v>5600</v>
      </c>
      <c r="DT25" s="17" t="e">
        <v>#VALUE!</v>
      </c>
      <c r="DU25" s="17">
        <v>800</v>
      </c>
      <c r="DV25" s="17" t="e">
        <v>#VALUE!</v>
      </c>
      <c r="DW25" s="17">
        <v>2</v>
      </c>
      <c r="DX25" s="17">
        <v>45</v>
      </c>
      <c r="DY25" s="17">
        <v>50</v>
      </c>
      <c r="DZ25" s="17">
        <v>3</v>
      </c>
      <c r="EA25" s="17">
        <v>18</v>
      </c>
      <c r="EB25" s="17">
        <v>33</v>
      </c>
      <c r="EC25" s="17">
        <v>51</v>
      </c>
      <c r="ED25" s="17">
        <v>33</v>
      </c>
      <c r="EE25" s="17">
        <v>42</v>
      </c>
      <c r="EF25" s="17">
        <v>42</v>
      </c>
      <c r="EG25" s="17">
        <v>48</v>
      </c>
      <c r="EH25" s="17">
        <v>43</v>
      </c>
      <c r="EI25" s="17">
        <v>52</v>
      </c>
      <c r="EJ25" s="17">
        <v>42</v>
      </c>
      <c r="EK25" s="17">
        <v>41</v>
      </c>
      <c r="EL25" s="17">
        <v>25</v>
      </c>
      <c r="EM25" s="17">
        <v>14.000000000000002</v>
      </c>
      <c r="EN25" s="17">
        <v>40</v>
      </c>
      <c r="EO25" s="17">
        <v>62</v>
      </c>
      <c r="EP25" s="17">
        <v>60</v>
      </c>
      <c r="EQ25" s="17">
        <v>33</v>
      </c>
      <c r="ER25" s="17">
        <v>59</v>
      </c>
      <c r="ES25" s="17">
        <v>57.999999999999993</v>
      </c>
      <c r="ET25" s="17">
        <v>40</v>
      </c>
      <c r="EU25" s="17">
        <v>31</v>
      </c>
      <c r="EV25" s="17">
        <v>36</v>
      </c>
      <c r="EW25" s="17">
        <v>31</v>
      </c>
      <c r="EX25" s="17">
        <v>32</v>
      </c>
      <c r="EY25" s="17">
        <v>41</v>
      </c>
      <c r="EZ25" s="17" t="e">
        <v>#VALUE!</v>
      </c>
      <c r="FA25" s="17">
        <v>5900</v>
      </c>
      <c r="FB25" s="17" t="e">
        <v>#VALUE!</v>
      </c>
      <c r="FC25" s="17">
        <v>1000</v>
      </c>
      <c r="FD25" s="17" t="e">
        <v>#VALUE!</v>
      </c>
      <c r="FE25" s="17">
        <v>10</v>
      </c>
      <c r="FF25" s="17">
        <v>42</v>
      </c>
      <c r="FG25" s="17">
        <v>26</v>
      </c>
      <c r="FH25" s="17">
        <v>18</v>
      </c>
      <c r="FI25" s="17">
        <v>5</v>
      </c>
      <c r="FJ25" s="40" t="s">
        <v>142</v>
      </c>
      <c r="FK25" s="41">
        <v>1.639344262295082</v>
      </c>
      <c r="FL25" s="41">
        <v>27.868852459016392</v>
      </c>
      <c r="FM25" s="41">
        <v>54.098360655737707</v>
      </c>
      <c r="FN25" s="41">
        <v>16.393442622950818</v>
      </c>
      <c r="FO25" s="41">
        <v>0</v>
      </c>
      <c r="FP25" s="41">
        <v>36.065573770491802</v>
      </c>
      <c r="FQ25" s="41">
        <v>60.655737704918032</v>
      </c>
      <c r="FR25" s="41">
        <v>3.278688524590164</v>
      </c>
      <c r="FS25" s="41">
        <v>8.1967213114754092</v>
      </c>
      <c r="FT25" s="41">
        <v>44.26229508196721</v>
      </c>
      <c r="FU25" s="41">
        <v>44.26229508196721</v>
      </c>
      <c r="FV25" s="41">
        <v>3.278688524590164</v>
      </c>
      <c r="FW25" s="41">
        <v>1.639344262295082</v>
      </c>
      <c r="FX25" s="41">
        <v>31.147540983606557</v>
      </c>
      <c r="FY25" s="41">
        <v>63.934426229508205</v>
      </c>
      <c r="FZ25" s="41">
        <v>3.278688524590164</v>
      </c>
      <c r="GA25" s="41">
        <v>19.672131147540984</v>
      </c>
      <c r="GB25" s="41">
        <v>45.901639344262293</v>
      </c>
      <c r="GC25" s="41">
        <v>18.032786885245901</v>
      </c>
      <c r="GD25" s="41">
        <v>11.475409836065573</v>
      </c>
      <c r="GE25" s="41">
        <v>4.918032786885246</v>
      </c>
      <c r="GF25" s="40" t="s">
        <v>142</v>
      </c>
      <c r="GG25" s="41">
        <v>0</v>
      </c>
      <c r="GH25" s="41">
        <v>42.424242424242422</v>
      </c>
      <c r="GI25" s="41">
        <v>51.515151515151516</v>
      </c>
      <c r="GJ25" s="41">
        <v>6.0606060606060606</v>
      </c>
      <c r="GK25" s="41">
        <v>6.0606060606060606</v>
      </c>
      <c r="GL25" s="41">
        <v>21.212121212121211</v>
      </c>
      <c r="GM25" s="41">
        <v>66.666666666666657</v>
      </c>
      <c r="GN25" s="41">
        <v>6.0606060606060606</v>
      </c>
      <c r="GO25" s="41">
        <v>0</v>
      </c>
      <c r="GP25" s="41">
        <v>54.54545454545454</v>
      </c>
      <c r="GQ25" s="41">
        <v>42.424242424242422</v>
      </c>
      <c r="GR25" s="41">
        <v>3.0303030303030303</v>
      </c>
      <c r="GS25" s="41">
        <v>0</v>
      </c>
      <c r="GT25" s="41">
        <v>30.303030303030305</v>
      </c>
      <c r="GU25" s="41">
        <v>60.606060606060609</v>
      </c>
      <c r="GV25" s="41">
        <v>9.0909090909090917</v>
      </c>
      <c r="GW25" s="41">
        <v>18.181818181818183</v>
      </c>
      <c r="GX25" s="41">
        <v>42.424242424242422</v>
      </c>
      <c r="GY25" s="41">
        <v>15.151515151515152</v>
      </c>
      <c r="GZ25" s="41">
        <v>15.151515151515152</v>
      </c>
      <c r="HA25" s="41">
        <v>9.0909090909090917</v>
      </c>
    </row>
    <row r="26" spans="1:209" x14ac:dyDescent="0.2">
      <c r="A26" s="37" t="s">
        <v>21</v>
      </c>
      <c r="B26" s="38">
        <v>57</v>
      </c>
      <c r="C26" s="39" t="s">
        <v>121</v>
      </c>
      <c r="D26" s="38">
        <v>9</v>
      </c>
      <c r="E26" s="39" t="s">
        <v>121</v>
      </c>
      <c r="F26" s="17">
        <v>0</v>
      </c>
      <c r="G26" s="17">
        <v>27</v>
      </c>
      <c r="H26" s="17">
        <v>54</v>
      </c>
      <c r="I26" s="17">
        <v>20</v>
      </c>
      <c r="J26" s="17">
        <v>39</v>
      </c>
      <c r="K26" s="17">
        <v>42</v>
      </c>
      <c r="L26" s="17">
        <v>49</v>
      </c>
      <c r="M26" s="37" t="s">
        <v>21</v>
      </c>
      <c r="N26" s="38">
        <v>54</v>
      </c>
      <c r="O26" s="39" t="s">
        <v>121</v>
      </c>
      <c r="P26" s="38">
        <v>10</v>
      </c>
      <c r="Q26" s="39" t="s">
        <v>121</v>
      </c>
      <c r="R26" s="17">
        <v>4</v>
      </c>
      <c r="S26" s="17">
        <v>35</v>
      </c>
      <c r="T26" s="17">
        <v>56.000000000000007</v>
      </c>
      <c r="U26" s="17">
        <v>5</v>
      </c>
      <c r="V26" s="17">
        <v>49</v>
      </c>
      <c r="W26" s="17">
        <v>42</v>
      </c>
      <c r="X26" s="17">
        <v>48</v>
      </c>
      <c r="Y26" s="37" t="s">
        <v>21</v>
      </c>
      <c r="Z26" s="38">
        <v>54</v>
      </c>
      <c r="AA26" s="39" t="s">
        <v>121</v>
      </c>
      <c r="AB26" s="38">
        <v>9</v>
      </c>
      <c r="AC26" s="39" t="s">
        <v>121</v>
      </c>
      <c r="AD26" s="17">
        <v>11</v>
      </c>
      <c r="AE26" s="17">
        <v>46</v>
      </c>
      <c r="AF26" s="17">
        <v>41</v>
      </c>
      <c r="AG26" s="17">
        <v>2</v>
      </c>
      <c r="AH26" s="17">
        <v>50</v>
      </c>
      <c r="AI26" s="17">
        <v>44</v>
      </c>
      <c r="AJ26" s="17">
        <v>46</v>
      </c>
      <c r="AK26" s="17">
        <v>42</v>
      </c>
      <c r="AL26" s="17">
        <v>42</v>
      </c>
      <c r="AM26" s="17">
        <v>47</v>
      </c>
      <c r="AN26" s="17" t="e">
        <v>#VALUE!</v>
      </c>
      <c r="AO26" s="17">
        <v>5500</v>
      </c>
      <c r="AP26" s="17" t="e">
        <v>#VALUE!</v>
      </c>
      <c r="AQ26" s="17">
        <v>800</v>
      </c>
      <c r="AR26" s="17" t="e">
        <v>#VALUE!</v>
      </c>
      <c r="AS26" s="17">
        <v>5</v>
      </c>
      <c r="AT26" s="17">
        <v>54</v>
      </c>
      <c r="AU26" s="17">
        <v>41</v>
      </c>
      <c r="AV26" s="17">
        <v>1</v>
      </c>
      <c r="AW26" s="17">
        <v>32</v>
      </c>
      <c r="AX26" s="17">
        <v>33</v>
      </c>
      <c r="AY26" s="17">
        <v>70</v>
      </c>
      <c r="AZ26" s="17">
        <v>17</v>
      </c>
      <c r="BA26" s="17">
        <v>28.999999999999996</v>
      </c>
      <c r="BB26" s="17">
        <v>56.999999999999993</v>
      </c>
      <c r="BC26" s="17">
        <v>28.999999999999996</v>
      </c>
      <c r="BD26" s="17">
        <v>39</v>
      </c>
      <c r="BE26" s="17">
        <v>53</v>
      </c>
      <c r="BF26" s="17">
        <v>56.999999999999993</v>
      </c>
      <c r="BG26" s="17">
        <v>45</v>
      </c>
      <c r="BH26" s="17">
        <v>50</v>
      </c>
      <c r="BI26" s="17">
        <v>6</v>
      </c>
      <c r="BJ26" s="17">
        <v>14.000000000000002</v>
      </c>
      <c r="BK26" s="17">
        <v>50</v>
      </c>
      <c r="BL26" s="17">
        <v>51</v>
      </c>
      <c r="BM26" s="17">
        <v>100</v>
      </c>
      <c r="BN26" s="17">
        <v>11</v>
      </c>
      <c r="BO26" s="17">
        <v>45</v>
      </c>
      <c r="BP26" s="17">
        <v>18</v>
      </c>
      <c r="BQ26" s="17">
        <v>40</v>
      </c>
      <c r="BR26" s="17">
        <v>38</v>
      </c>
      <c r="BS26" s="17">
        <v>51</v>
      </c>
      <c r="BT26" s="17">
        <v>51</v>
      </c>
      <c r="BU26" s="17" t="e">
        <v>#VALUE!</v>
      </c>
      <c r="BV26" s="17">
        <v>5400</v>
      </c>
      <c r="BW26" s="17" t="e">
        <v>#VALUE!</v>
      </c>
      <c r="BX26" s="17">
        <v>1000</v>
      </c>
      <c r="BY26" s="17" t="e">
        <v>#VALUE!</v>
      </c>
      <c r="BZ26" s="17">
        <v>28.000000000000004</v>
      </c>
      <c r="CA26" s="17">
        <v>38</v>
      </c>
      <c r="CB26" s="17">
        <v>24</v>
      </c>
      <c r="CC26" s="17">
        <v>8</v>
      </c>
      <c r="CD26" s="17">
        <v>1</v>
      </c>
      <c r="CE26" s="17" t="e">
        <v>#VALUE!</v>
      </c>
      <c r="CF26" s="17">
        <v>5700</v>
      </c>
      <c r="CG26" s="17" t="e">
        <v>#VALUE!</v>
      </c>
      <c r="CH26" s="17">
        <v>800</v>
      </c>
      <c r="CI26" s="17" t="e">
        <v>#VALUE!</v>
      </c>
      <c r="CJ26" s="17">
        <v>3</v>
      </c>
      <c r="CK26" s="17">
        <v>18</v>
      </c>
      <c r="CL26" s="17">
        <v>66</v>
      </c>
      <c r="CM26" s="17">
        <v>13</v>
      </c>
      <c r="CN26" s="17">
        <v>38</v>
      </c>
      <c r="CO26" s="17">
        <v>43</v>
      </c>
      <c r="CP26" s="17">
        <v>43</v>
      </c>
      <c r="CQ26" s="17" t="e">
        <v>#VALUE!</v>
      </c>
      <c r="CR26" s="17">
        <v>5200</v>
      </c>
      <c r="CS26" s="17" t="e">
        <v>#VALUE!</v>
      </c>
      <c r="CT26" s="17">
        <v>1100</v>
      </c>
      <c r="CU26" s="17" t="e">
        <v>#VALUE!</v>
      </c>
      <c r="CV26" s="17">
        <v>9</v>
      </c>
      <c r="CW26" s="17">
        <v>34</v>
      </c>
      <c r="CX26" s="17">
        <v>54</v>
      </c>
      <c r="CY26" s="17">
        <v>3</v>
      </c>
      <c r="CZ26" s="17">
        <v>48</v>
      </c>
      <c r="DA26" s="17">
        <v>53</v>
      </c>
      <c r="DB26" s="17">
        <v>37</v>
      </c>
      <c r="DC26" s="17" t="e">
        <v>#VALUE!</v>
      </c>
      <c r="DD26" s="17">
        <v>5300</v>
      </c>
      <c r="DE26" s="17" t="e">
        <v>#VALUE!</v>
      </c>
      <c r="DF26" s="17">
        <v>1000</v>
      </c>
      <c r="DG26" s="17" t="e">
        <v>#VALUE!</v>
      </c>
      <c r="DH26" s="17">
        <v>11</v>
      </c>
      <c r="DI26" s="17">
        <v>49</v>
      </c>
      <c r="DJ26" s="17">
        <v>35</v>
      </c>
      <c r="DK26" s="17">
        <v>4</v>
      </c>
      <c r="DL26" s="17">
        <v>42</v>
      </c>
      <c r="DM26" s="17">
        <v>45</v>
      </c>
      <c r="DN26" s="17">
        <v>53</v>
      </c>
      <c r="DO26" s="17">
        <v>40</v>
      </c>
      <c r="DP26" s="17">
        <v>37</v>
      </c>
      <c r="DQ26" s="17">
        <v>45</v>
      </c>
      <c r="DR26" s="17" t="e">
        <v>#VALUE!</v>
      </c>
      <c r="DS26" s="17">
        <v>5200</v>
      </c>
      <c r="DT26" s="17" t="e">
        <v>#VALUE!</v>
      </c>
      <c r="DU26" s="17">
        <v>900</v>
      </c>
      <c r="DV26" s="17" t="e">
        <v>#VALUE!</v>
      </c>
      <c r="DW26" s="17">
        <v>12</v>
      </c>
      <c r="DX26" s="17">
        <v>54</v>
      </c>
      <c r="DY26" s="17">
        <v>32</v>
      </c>
      <c r="DZ26" s="17">
        <v>2</v>
      </c>
      <c r="EA26" s="17">
        <v>31</v>
      </c>
      <c r="EB26" s="17">
        <v>45</v>
      </c>
      <c r="EC26" s="17">
        <v>55.000000000000007</v>
      </c>
      <c r="ED26" s="17">
        <v>41</v>
      </c>
      <c r="EE26" s="17">
        <v>56.000000000000007</v>
      </c>
      <c r="EF26" s="17">
        <v>50</v>
      </c>
      <c r="EG26" s="17">
        <v>51</v>
      </c>
      <c r="EH26" s="17">
        <v>51</v>
      </c>
      <c r="EI26" s="17">
        <v>61</v>
      </c>
      <c r="EJ26" s="17">
        <v>46</v>
      </c>
      <c r="EK26" s="17">
        <v>47</v>
      </c>
      <c r="EL26" s="17">
        <v>32</v>
      </c>
      <c r="EM26" s="17">
        <v>28.000000000000004</v>
      </c>
      <c r="EN26" s="17">
        <v>54</v>
      </c>
      <c r="EO26" s="17">
        <v>66</v>
      </c>
      <c r="EP26" s="17">
        <v>65</v>
      </c>
      <c r="EQ26" s="17">
        <v>37</v>
      </c>
      <c r="ER26" s="17">
        <v>56.000000000000007</v>
      </c>
      <c r="ES26" s="17">
        <v>66</v>
      </c>
      <c r="ET26" s="17">
        <v>53</v>
      </c>
      <c r="EU26" s="17">
        <v>40</v>
      </c>
      <c r="EV26" s="17">
        <v>39</v>
      </c>
      <c r="EW26" s="17">
        <v>37</v>
      </c>
      <c r="EX26" s="17">
        <v>44</v>
      </c>
      <c r="EY26" s="17">
        <v>37</v>
      </c>
      <c r="EZ26" s="17" t="e">
        <v>#VALUE!</v>
      </c>
      <c r="FA26" s="17">
        <v>5200</v>
      </c>
      <c r="FB26" s="17" t="e">
        <v>#VALUE!</v>
      </c>
      <c r="FC26" s="17">
        <v>1100</v>
      </c>
      <c r="FD26" s="17" t="e">
        <v>#VALUE!</v>
      </c>
      <c r="FE26" s="17">
        <v>34</v>
      </c>
      <c r="FF26" s="17">
        <v>38</v>
      </c>
      <c r="FG26" s="17">
        <v>18</v>
      </c>
      <c r="FH26" s="17">
        <v>9</v>
      </c>
      <c r="FI26" s="17">
        <v>2</v>
      </c>
      <c r="FJ26" s="40" t="s">
        <v>143</v>
      </c>
      <c r="FK26" s="41">
        <v>0.74074074074074081</v>
      </c>
      <c r="FL26" s="41">
        <v>20</v>
      </c>
      <c r="FM26" s="41">
        <v>66.666666666666657</v>
      </c>
      <c r="FN26" s="41">
        <v>12.592592592592592</v>
      </c>
      <c r="FO26" s="41">
        <v>3.7037037037037033</v>
      </c>
      <c r="FP26" s="41">
        <v>38.518518518518519</v>
      </c>
      <c r="FQ26" s="41">
        <v>52.592592592592588</v>
      </c>
      <c r="FR26" s="41">
        <v>5.1851851851851851</v>
      </c>
      <c r="FS26" s="41">
        <v>5.9259259259259265</v>
      </c>
      <c r="FT26" s="41">
        <v>48.888888888888886</v>
      </c>
      <c r="FU26" s="41">
        <v>40</v>
      </c>
      <c r="FV26" s="41">
        <v>5.1851851851851851</v>
      </c>
      <c r="FW26" s="41">
        <v>2.2222222222222223</v>
      </c>
      <c r="FX26" s="41">
        <v>36.296296296296298</v>
      </c>
      <c r="FY26" s="41">
        <v>56.296296296296298</v>
      </c>
      <c r="FZ26" s="41">
        <v>5.1851851851851851</v>
      </c>
      <c r="GA26" s="41">
        <v>31.111111111111111</v>
      </c>
      <c r="GB26" s="41">
        <v>48.888888888888886</v>
      </c>
      <c r="GC26" s="41">
        <v>8.8888888888888893</v>
      </c>
      <c r="GD26" s="41">
        <v>8.8888888888888893</v>
      </c>
      <c r="GE26" s="41">
        <v>2.2222222222222223</v>
      </c>
      <c r="GF26" s="40" t="s">
        <v>143</v>
      </c>
      <c r="GG26" s="41">
        <v>0</v>
      </c>
      <c r="GH26" s="41">
        <v>48.739495798319325</v>
      </c>
      <c r="GI26" s="41">
        <v>40.336134453781511</v>
      </c>
      <c r="GJ26" s="41">
        <v>10.92436974789916</v>
      </c>
      <c r="GK26" s="41">
        <v>5.8823529411764701</v>
      </c>
      <c r="GL26" s="41">
        <v>36.97478991596639</v>
      </c>
      <c r="GM26" s="41">
        <v>45.378151260504204</v>
      </c>
      <c r="GN26" s="41">
        <v>11.76470588235294</v>
      </c>
      <c r="GO26" s="41">
        <v>8.4033613445378155</v>
      </c>
      <c r="GP26" s="41">
        <v>50.420168067226889</v>
      </c>
      <c r="GQ26" s="41">
        <v>33.613445378151262</v>
      </c>
      <c r="GR26" s="41">
        <v>7.5630252100840334</v>
      </c>
      <c r="GS26" s="41">
        <v>1.680672268907563</v>
      </c>
      <c r="GT26" s="41">
        <v>42.016806722689076</v>
      </c>
      <c r="GU26" s="41">
        <v>48.739495798319325</v>
      </c>
      <c r="GV26" s="41">
        <v>7.5630252100840334</v>
      </c>
      <c r="GW26" s="41">
        <v>34.45378151260504</v>
      </c>
      <c r="GX26" s="41">
        <v>44.537815126050425</v>
      </c>
      <c r="GY26" s="41">
        <v>10.92436974789916</v>
      </c>
      <c r="GZ26" s="41">
        <v>4.2016806722689077</v>
      </c>
      <c r="HA26" s="41">
        <v>5.8823529411764701</v>
      </c>
    </row>
    <row r="27" spans="1:209" x14ac:dyDescent="0.2">
      <c r="A27" s="37" t="s">
        <v>22</v>
      </c>
      <c r="B27" s="38">
        <v>55</v>
      </c>
      <c r="C27" s="39" t="s">
        <v>121</v>
      </c>
      <c r="D27" s="38">
        <v>9</v>
      </c>
      <c r="E27" s="39" t="s">
        <v>121</v>
      </c>
      <c r="F27" s="17">
        <v>2</v>
      </c>
      <c r="G27" s="17">
        <v>27</v>
      </c>
      <c r="H27" s="17">
        <v>61</v>
      </c>
      <c r="I27" s="17">
        <v>10</v>
      </c>
      <c r="J27" s="17">
        <v>42</v>
      </c>
      <c r="K27" s="17">
        <v>44</v>
      </c>
      <c r="L27" s="17">
        <v>52</v>
      </c>
      <c r="M27" s="37" t="s">
        <v>22</v>
      </c>
      <c r="N27" s="38">
        <v>54</v>
      </c>
      <c r="O27" s="39" t="s">
        <v>121</v>
      </c>
      <c r="P27" s="38">
        <v>10</v>
      </c>
      <c r="Q27" s="39" t="s">
        <v>121</v>
      </c>
      <c r="R27" s="17">
        <v>4</v>
      </c>
      <c r="S27" s="17">
        <v>40</v>
      </c>
      <c r="T27" s="17">
        <v>51</v>
      </c>
      <c r="U27" s="17">
        <v>4</v>
      </c>
      <c r="V27" s="17">
        <v>49</v>
      </c>
      <c r="W27" s="17">
        <v>42</v>
      </c>
      <c r="X27" s="17">
        <v>48</v>
      </c>
      <c r="Y27" s="37" t="s">
        <v>22</v>
      </c>
      <c r="Z27" s="38">
        <v>52</v>
      </c>
      <c r="AA27" s="39" t="s">
        <v>121</v>
      </c>
      <c r="AB27" s="38">
        <v>9</v>
      </c>
      <c r="AC27" s="39" t="s">
        <v>121</v>
      </c>
      <c r="AD27" s="17">
        <v>12</v>
      </c>
      <c r="AE27" s="17">
        <v>55.000000000000007</v>
      </c>
      <c r="AF27" s="17">
        <v>32</v>
      </c>
      <c r="AG27" s="17">
        <v>1</v>
      </c>
      <c r="AH27" s="17">
        <v>49</v>
      </c>
      <c r="AI27" s="17">
        <v>48</v>
      </c>
      <c r="AJ27" s="17">
        <v>60</v>
      </c>
      <c r="AK27" s="17">
        <v>38</v>
      </c>
      <c r="AL27" s="17">
        <v>40</v>
      </c>
      <c r="AM27" s="17">
        <v>49</v>
      </c>
      <c r="AN27" s="17" t="e">
        <v>#VALUE!</v>
      </c>
      <c r="AO27" s="17">
        <v>5300</v>
      </c>
      <c r="AP27" s="17" t="e">
        <v>#VALUE!</v>
      </c>
      <c r="AQ27" s="17">
        <v>900</v>
      </c>
      <c r="AR27" s="17" t="e">
        <v>#VALUE!</v>
      </c>
      <c r="AS27" s="17">
        <v>12</v>
      </c>
      <c r="AT27" s="17">
        <v>51</v>
      </c>
      <c r="AU27" s="17">
        <v>36</v>
      </c>
      <c r="AV27" s="17">
        <v>1</v>
      </c>
      <c r="AW27" s="17">
        <v>31</v>
      </c>
      <c r="AX27" s="17">
        <v>40</v>
      </c>
      <c r="AY27" s="17">
        <v>71</v>
      </c>
      <c r="AZ27" s="17">
        <v>24</v>
      </c>
      <c r="BA27" s="17">
        <v>32</v>
      </c>
      <c r="BB27" s="17">
        <v>70</v>
      </c>
      <c r="BC27" s="17">
        <v>38</v>
      </c>
      <c r="BD27" s="17">
        <v>40</v>
      </c>
      <c r="BE27" s="17">
        <v>55.000000000000007</v>
      </c>
      <c r="BF27" s="17">
        <v>62</v>
      </c>
      <c r="BG27" s="17">
        <v>50</v>
      </c>
      <c r="BH27" s="17">
        <v>52</v>
      </c>
      <c r="BI27" s="17">
        <v>11</v>
      </c>
      <c r="BJ27" s="17">
        <v>19</v>
      </c>
      <c r="BK27" s="17">
        <v>51</v>
      </c>
      <c r="BL27" s="17">
        <v>54</v>
      </c>
      <c r="BM27" s="17" t="e">
        <v>#VALUE!</v>
      </c>
      <c r="BN27" s="17">
        <v>14.000000000000002</v>
      </c>
      <c r="BO27" s="17">
        <v>46</v>
      </c>
      <c r="BP27" s="17">
        <v>30</v>
      </c>
      <c r="BQ27" s="17">
        <v>52</v>
      </c>
      <c r="BR27" s="17">
        <v>38</v>
      </c>
      <c r="BS27" s="17">
        <v>46</v>
      </c>
      <c r="BT27" s="17">
        <v>50</v>
      </c>
      <c r="BU27" s="17" t="e">
        <v>#VALUE!</v>
      </c>
      <c r="BV27" s="17">
        <v>5400</v>
      </c>
      <c r="BW27" s="17" t="e">
        <v>#VALUE!</v>
      </c>
      <c r="BX27" s="17">
        <v>1000</v>
      </c>
      <c r="BY27" s="17" t="e">
        <v>#VALUE!</v>
      </c>
      <c r="BZ27" s="17">
        <v>30</v>
      </c>
      <c r="CA27" s="17">
        <v>42</v>
      </c>
      <c r="CB27" s="17">
        <v>19</v>
      </c>
      <c r="CC27" s="17">
        <v>8</v>
      </c>
      <c r="CD27" s="17">
        <v>1</v>
      </c>
      <c r="CE27" s="17" t="e">
        <v>#VALUE!</v>
      </c>
      <c r="CF27" s="17">
        <v>5600</v>
      </c>
      <c r="CG27" s="17" t="e">
        <v>#VALUE!</v>
      </c>
      <c r="CH27" s="17">
        <v>900</v>
      </c>
      <c r="CI27" s="17" t="e">
        <v>#VALUE!</v>
      </c>
      <c r="CJ27" s="17">
        <v>1</v>
      </c>
      <c r="CK27" s="17">
        <v>23</v>
      </c>
      <c r="CL27" s="17">
        <v>63</v>
      </c>
      <c r="CM27" s="17">
        <v>14.000000000000002</v>
      </c>
      <c r="CN27" s="17">
        <v>38</v>
      </c>
      <c r="CO27" s="17">
        <v>44</v>
      </c>
      <c r="CP27" s="17">
        <v>44</v>
      </c>
      <c r="CQ27" s="17" t="e">
        <v>#VALUE!</v>
      </c>
      <c r="CR27" s="17">
        <v>5100</v>
      </c>
      <c r="CS27" s="17" t="e">
        <v>#VALUE!</v>
      </c>
      <c r="CT27" s="17">
        <v>1100</v>
      </c>
      <c r="CU27" s="17" t="e">
        <v>#VALUE!</v>
      </c>
      <c r="CV27" s="17">
        <v>5</v>
      </c>
      <c r="CW27" s="17">
        <v>46</v>
      </c>
      <c r="CX27" s="17">
        <v>46</v>
      </c>
      <c r="CY27" s="17">
        <v>3</v>
      </c>
      <c r="CZ27" s="17">
        <v>47</v>
      </c>
      <c r="DA27" s="17">
        <v>56.999999999999993</v>
      </c>
      <c r="DB27" s="17">
        <v>38</v>
      </c>
      <c r="DC27" s="17" t="e">
        <v>#VALUE!</v>
      </c>
      <c r="DD27" s="17">
        <v>5200</v>
      </c>
      <c r="DE27" s="17" t="e">
        <v>#VALUE!</v>
      </c>
      <c r="DF27" s="17">
        <v>1000</v>
      </c>
      <c r="DG27" s="17" t="e">
        <v>#VALUE!</v>
      </c>
      <c r="DH27" s="17">
        <v>13</v>
      </c>
      <c r="DI27" s="17">
        <v>50</v>
      </c>
      <c r="DJ27" s="17">
        <v>36</v>
      </c>
      <c r="DK27" s="17">
        <v>1</v>
      </c>
      <c r="DL27" s="17">
        <v>39</v>
      </c>
      <c r="DM27" s="17">
        <v>48</v>
      </c>
      <c r="DN27" s="17">
        <v>55.000000000000007</v>
      </c>
      <c r="DO27" s="17">
        <v>39</v>
      </c>
      <c r="DP27" s="17">
        <v>41</v>
      </c>
      <c r="DQ27" s="17">
        <v>51</v>
      </c>
      <c r="DR27" s="17" t="e">
        <v>#VALUE!</v>
      </c>
      <c r="DS27" s="17">
        <v>5100</v>
      </c>
      <c r="DT27" s="17" t="e">
        <v>#VALUE!</v>
      </c>
      <c r="DU27" s="17">
        <v>900</v>
      </c>
      <c r="DV27" s="17" t="e">
        <v>#VALUE!</v>
      </c>
      <c r="DW27" s="17">
        <v>13</v>
      </c>
      <c r="DX27" s="17">
        <v>55.000000000000007</v>
      </c>
      <c r="DY27" s="17">
        <v>32</v>
      </c>
      <c r="DZ27" s="17">
        <v>1</v>
      </c>
      <c r="EA27" s="17">
        <v>22</v>
      </c>
      <c r="EB27" s="17">
        <v>49</v>
      </c>
      <c r="EC27" s="17">
        <v>55.000000000000007</v>
      </c>
      <c r="ED27" s="17">
        <v>43</v>
      </c>
      <c r="EE27" s="17">
        <v>54</v>
      </c>
      <c r="EF27" s="17">
        <v>53</v>
      </c>
      <c r="EG27" s="17">
        <v>52</v>
      </c>
      <c r="EH27" s="17">
        <v>55.000000000000007</v>
      </c>
      <c r="EI27" s="17">
        <v>68</v>
      </c>
      <c r="EJ27" s="17">
        <v>50</v>
      </c>
      <c r="EK27" s="17">
        <v>48</v>
      </c>
      <c r="EL27" s="17">
        <v>33</v>
      </c>
      <c r="EM27" s="17">
        <v>31</v>
      </c>
      <c r="EN27" s="17">
        <v>56.999999999999993</v>
      </c>
      <c r="EO27" s="17">
        <v>57.999999999999993</v>
      </c>
      <c r="EP27" s="17">
        <v>63</v>
      </c>
      <c r="EQ27" s="17">
        <v>38</v>
      </c>
      <c r="ER27" s="17">
        <v>57.999999999999993</v>
      </c>
      <c r="ES27" s="17">
        <v>77</v>
      </c>
      <c r="ET27" s="17">
        <v>54</v>
      </c>
      <c r="EU27" s="17">
        <v>43</v>
      </c>
      <c r="EV27" s="17">
        <v>45</v>
      </c>
      <c r="EW27" s="17">
        <v>38</v>
      </c>
      <c r="EX27" s="17">
        <v>48</v>
      </c>
      <c r="EY27" s="17">
        <v>46</v>
      </c>
      <c r="EZ27" s="17" t="e">
        <v>#VALUE!</v>
      </c>
      <c r="FA27" s="17">
        <v>5000</v>
      </c>
      <c r="FB27" s="17" t="e">
        <v>#VALUE!</v>
      </c>
      <c r="FC27" s="17">
        <v>1000</v>
      </c>
      <c r="FD27" s="17" t="e">
        <v>#VALUE!</v>
      </c>
      <c r="FE27" s="17">
        <v>44</v>
      </c>
      <c r="FF27" s="17">
        <v>35</v>
      </c>
      <c r="FG27" s="17">
        <v>15</v>
      </c>
      <c r="FH27" s="17">
        <v>4</v>
      </c>
      <c r="FI27" s="17">
        <v>2</v>
      </c>
      <c r="FJ27" s="40" t="s">
        <v>144</v>
      </c>
      <c r="FK27" s="41">
        <v>0.6578947368421052</v>
      </c>
      <c r="FL27" s="41">
        <v>30.263157894736842</v>
      </c>
      <c r="FM27" s="41">
        <v>63.815789473684212</v>
      </c>
      <c r="FN27" s="41">
        <v>5.2631578947368416</v>
      </c>
      <c r="FO27" s="41">
        <v>0</v>
      </c>
      <c r="FP27" s="41">
        <v>48.026315789473685</v>
      </c>
      <c r="FQ27" s="41">
        <v>49.34210526315789</v>
      </c>
      <c r="FR27" s="41">
        <v>2.6315789473684208</v>
      </c>
      <c r="FS27" s="41">
        <v>8.5526315789473681</v>
      </c>
      <c r="FT27" s="41">
        <v>51.973684210526315</v>
      </c>
      <c r="FU27" s="41">
        <v>38.815789473684212</v>
      </c>
      <c r="FV27" s="41">
        <v>0.6578947368421052</v>
      </c>
      <c r="FW27" s="41">
        <v>1.9736842105263157</v>
      </c>
      <c r="FX27" s="41">
        <v>45.394736842105267</v>
      </c>
      <c r="FY27" s="41">
        <v>51.315789473684212</v>
      </c>
      <c r="FZ27" s="41">
        <v>1.3157894736842104</v>
      </c>
      <c r="GA27" s="41">
        <v>58.5</v>
      </c>
      <c r="GB27" s="41">
        <v>36.199999999999996</v>
      </c>
      <c r="GC27" s="41">
        <v>3.3000000000000003</v>
      </c>
      <c r="GD27" s="41">
        <v>1.2</v>
      </c>
      <c r="GE27" s="41">
        <v>0.8</v>
      </c>
      <c r="GF27" s="40" t="s">
        <v>144</v>
      </c>
      <c r="GG27" s="41">
        <v>1.7241379310344827</v>
      </c>
      <c r="GH27" s="41">
        <v>45.402298850574709</v>
      </c>
      <c r="GI27" s="41">
        <v>47.126436781609193</v>
      </c>
      <c r="GJ27" s="41">
        <v>5.7471264367816088</v>
      </c>
      <c r="GK27" s="41">
        <v>5.7471264367816088</v>
      </c>
      <c r="GL27" s="41">
        <v>40.229885057471265</v>
      </c>
      <c r="GM27" s="41">
        <v>44.252873563218394</v>
      </c>
      <c r="GN27" s="41">
        <v>9.7701149425287355</v>
      </c>
      <c r="GO27" s="41">
        <v>16.666666666666664</v>
      </c>
      <c r="GP27" s="41">
        <v>45.402298850574709</v>
      </c>
      <c r="GQ27" s="41">
        <v>35.632183908045981</v>
      </c>
      <c r="GR27" s="41">
        <v>2.2988505747126435</v>
      </c>
      <c r="GS27" s="41">
        <v>4.0229885057471266</v>
      </c>
      <c r="GT27" s="41">
        <v>47.701149425287355</v>
      </c>
      <c r="GU27" s="41">
        <v>46.551724137931032</v>
      </c>
      <c r="GV27" s="41">
        <v>1.7241379310344827</v>
      </c>
      <c r="GW27" s="41">
        <v>52</v>
      </c>
      <c r="GX27" s="41">
        <v>37.299999999999997</v>
      </c>
      <c r="GY27" s="41">
        <v>6.6000000000000005</v>
      </c>
      <c r="GZ27" s="41">
        <v>3.3000000000000003</v>
      </c>
      <c r="HA27" s="41">
        <v>0.70000000000000007</v>
      </c>
    </row>
    <row r="28" spans="1:209" ht="15.75" x14ac:dyDescent="0.25">
      <c r="A28" s="37" t="s">
        <v>23</v>
      </c>
      <c r="B28" s="38">
        <v>65</v>
      </c>
      <c r="C28" s="39" t="s">
        <v>124</v>
      </c>
      <c r="D28" s="38">
        <v>7</v>
      </c>
      <c r="E28" s="39" t="s">
        <v>121</v>
      </c>
      <c r="F28" s="17">
        <v>0</v>
      </c>
      <c r="G28" s="17">
        <v>0</v>
      </c>
      <c r="H28" s="17">
        <v>53</v>
      </c>
      <c r="I28" s="17">
        <v>47</v>
      </c>
      <c r="J28" s="17">
        <v>24</v>
      </c>
      <c r="K28" s="17">
        <v>27</v>
      </c>
      <c r="L28" s="17">
        <v>35</v>
      </c>
      <c r="M28" s="37" t="s">
        <v>23</v>
      </c>
      <c r="N28" s="38">
        <v>63</v>
      </c>
      <c r="O28" s="39" t="s">
        <v>124</v>
      </c>
      <c r="P28" s="38">
        <v>8</v>
      </c>
      <c r="Q28" s="39" t="s">
        <v>121</v>
      </c>
      <c r="R28" s="17">
        <v>0</v>
      </c>
      <c r="S28" s="17">
        <v>8</v>
      </c>
      <c r="T28" s="17">
        <v>77</v>
      </c>
      <c r="U28" s="17">
        <v>15</v>
      </c>
      <c r="V28" s="17">
        <v>37</v>
      </c>
      <c r="W28" s="17">
        <v>27</v>
      </c>
      <c r="X28" s="17">
        <v>37</v>
      </c>
      <c r="Y28" s="37" t="s">
        <v>23</v>
      </c>
      <c r="Z28" s="38">
        <v>62</v>
      </c>
      <c r="AA28" s="39" t="s">
        <v>124</v>
      </c>
      <c r="AB28" s="38">
        <v>7</v>
      </c>
      <c r="AC28" s="39" t="s">
        <v>121</v>
      </c>
      <c r="AD28" s="17">
        <v>0</v>
      </c>
      <c r="AE28" s="17">
        <v>19</v>
      </c>
      <c r="AF28" s="17">
        <v>75</v>
      </c>
      <c r="AG28" s="17">
        <v>6</v>
      </c>
      <c r="AH28" s="17">
        <v>38</v>
      </c>
      <c r="AI28" s="17">
        <v>34</v>
      </c>
      <c r="AJ28" s="17">
        <v>41</v>
      </c>
      <c r="AK28" s="17">
        <v>22</v>
      </c>
      <c r="AL28" s="17">
        <v>28.000000000000004</v>
      </c>
      <c r="AM28" s="17">
        <v>32</v>
      </c>
      <c r="AN28" s="17" t="e">
        <v>#VALUE!</v>
      </c>
      <c r="AO28" s="17">
        <v>6300</v>
      </c>
      <c r="AP28" s="17" t="e">
        <v>#VALUE!</v>
      </c>
      <c r="AQ28" s="17">
        <v>600</v>
      </c>
      <c r="AR28" s="17" t="e">
        <v>#VALUE!</v>
      </c>
      <c r="AS28" s="17">
        <v>0</v>
      </c>
      <c r="AT28" s="17">
        <v>17</v>
      </c>
      <c r="AU28" s="17">
        <v>77</v>
      </c>
      <c r="AV28" s="17">
        <v>6</v>
      </c>
      <c r="AW28" s="17">
        <v>24</v>
      </c>
      <c r="AX28" s="17">
        <v>15</v>
      </c>
      <c r="AY28" s="17">
        <v>47</v>
      </c>
      <c r="AZ28" s="17">
        <v>4</v>
      </c>
      <c r="BA28" s="17">
        <v>17</v>
      </c>
      <c r="BB28" s="17">
        <v>33</v>
      </c>
      <c r="BC28" s="17">
        <v>15</v>
      </c>
      <c r="BD28" s="17">
        <v>24</v>
      </c>
      <c r="BE28" s="17">
        <v>51</v>
      </c>
      <c r="BF28" s="17">
        <v>42</v>
      </c>
      <c r="BG28" s="17">
        <v>24</v>
      </c>
      <c r="BH28" s="17">
        <v>28.999999999999996</v>
      </c>
      <c r="BI28" s="17">
        <v>0</v>
      </c>
      <c r="BJ28" s="17">
        <v>6</v>
      </c>
      <c r="BK28" s="17">
        <v>36</v>
      </c>
      <c r="BL28" s="17">
        <v>39</v>
      </c>
      <c r="BM28" s="17">
        <v>100</v>
      </c>
      <c r="BN28" s="17">
        <v>11</v>
      </c>
      <c r="BO28" s="17">
        <v>35</v>
      </c>
      <c r="BP28" s="17">
        <v>10</v>
      </c>
      <c r="BQ28" s="17">
        <v>27</v>
      </c>
      <c r="BR28" s="17">
        <v>33</v>
      </c>
      <c r="BS28" s="17">
        <v>39</v>
      </c>
      <c r="BT28" s="17">
        <v>28.000000000000004</v>
      </c>
      <c r="BU28" s="17" t="e">
        <v>#VALUE!</v>
      </c>
      <c r="BV28" s="17">
        <v>6900</v>
      </c>
      <c r="BW28" s="17" t="e">
        <v>#VALUE!</v>
      </c>
      <c r="BX28" s="17">
        <v>1300</v>
      </c>
      <c r="BY28" s="17" t="e">
        <v>#VALUE!</v>
      </c>
      <c r="BZ28" s="17">
        <v>4</v>
      </c>
      <c r="CA28" s="17">
        <v>9</v>
      </c>
      <c r="CB28" s="17">
        <v>42</v>
      </c>
      <c r="CC28" s="17">
        <v>28.000000000000004</v>
      </c>
      <c r="CD28" s="17">
        <v>17</v>
      </c>
      <c r="CE28" s="17" t="e">
        <v>#VALUE!</v>
      </c>
      <c r="CF28" s="17">
        <v>6100</v>
      </c>
      <c r="CG28" s="17" t="e">
        <v>#VALUE!</v>
      </c>
      <c r="CH28" s="17">
        <v>600</v>
      </c>
      <c r="CI28" s="17" t="e">
        <v>#VALUE!</v>
      </c>
      <c r="CJ28" s="17">
        <v>0</v>
      </c>
      <c r="CK28" s="17">
        <v>8</v>
      </c>
      <c r="CL28" s="17">
        <v>63</v>
      </c>
      <c r="CM28" s="17">
        <v>28.999999999999996</v>
      </c>
      <c r="CN28" s="17">
        <v>27</v>
      </c>
      <c r="CO28" s="17">
        <v>37</v>
      </c>
      <c r="CP28" s="17">
        <v>31</v>
      </c>
      <c r="CQ28" s="17" t="e">
        <v>#VALUE!</v>
      </c>
      <c r="CR28" s="17">
        <v>6100</v>
      </c>
      <c r="CS28" s="17" t="e">
        <v>#VALUE!</v>
      </c>
      <c r="CT28" s="17">
        <v>900</v>
      </c>
      <c r="CU28" s="17" t="e">
        <v>#VALUE!</v>
      </c>
      <c r="CV28" s="17">
        <v>0</v>
      </c>
      <c r="CW28" s="17">
        <v>8</v>
      </c>
      <c r="CX28" s="17">
        <v>79</v>
      </c>
      <c r="CY28" s="17">
        <v>13</v>
      </c>
      <c r="CZ28" s="17">
        <v>36</v>
      </c>
      <c r="DA28" s="17">
        <v>36</v>
      </c>
      <c r="DB28" s="17">
        <v>25</v>
      </c>
      <c r="DC28" s="17" t="e">
        <v>#VALUE!</v>
      </c>
      <c r="DD28" s="17">
        <v>5800</v>
      </c>
      <c r="DE28" s="17" t="e">
        <v>#VALUE!</v>
      </c>
      <c r="DF28" s="17">
        <v>800</v>
      </c>
      <c r="DG28" s="17" t="e">
        <v>#VALUE!</v>
      </c>
      <c r="DH28" s="17">
        <v>0</v>
      </c>
      <c r="DI28" s="17">
        <v>42</v>
      </c>
      <c r="DJ28" s="17">
        <v>50</v>
      </c>
      <c r="DK28" s="17">
        <v>8</v>
      </c>
      <c r="DL28" s="17">
        <v>28.000000000000004</v>
      </c>
      <c r="DM28" s="17">
        <v>41</v>
      </c>
      <c r="DN28" s="17">
        <v>40</v>
      </c>
      <c r="DO28" s="17">
        <v>31</v>
      </c>
      <c r="DP28" s="17">
        <v>31</v>
      </c>
      <c r="DQ28" s="17">
        <v>45</v>
      </c>
      <c r="DR28" s="17" t="e">
        <v>#VALUE!</v>
      </c>
      <c r="DS28" s="17">
        <v>5800</v>
      </c>
      <c r="DT28" s="17" t="e">
        <v>#VALUE!</v>
      </c>
      <c r="DU28" s="17">
        <v>600</v>
      </c>
      <c r="DV28" s="17" t="e">
        <v>#VALUE!</v>
      </c>
      <c r="DW28" s="17">
        <v>0</v>
      </c>
      <c r="DX28" s="17">
        <v>38</v>
      </c>
      <c r="DY28" s="17">
        <v>63</v>
      </c>
      <c r="DZ28" s="17">
        <v>0</v>
      </c>
      <c r="EA28" s="17">
        <v>23</v>
      </c>
      <c r="EB28" s="17">
        <v>43</v>
      </c>
      <c r="EC28" s="17">
        <v>44</v>
      </c>
      <c r="ED28" s="17">
        <v>24</v>
      </c>
      <c r="EE28" s="17">
        <v>44</v>
      </c>
      <c r="EF28" s="17">
        <v>37</v>
      </c>
      <c r="EG28" s="17">
        <v>37</v>
      </c>
      <c r="EH28" s="17">
        <v>32</v>
      </c>
      <c r="EI28" s="17">
        <v>52</v>
      </c>
      <c r="EJ28" s="17">
        <v>17</v>
      </c>
      <c r="EK28" s="17">
        <v>45</v>
      </c>
      <c r="EL28" s="17">
        <v>20</v>
      </c>
      <c r="EM28" s="17">
        <v>11</v>
      </c>
      <c r="EN28" s="17">
        <v>45</v>
      </c>
      <c r="EO28" s="17">
        <v>53</v>
      </c>
      <c r="EP28" s="17">
        <v>57.999999999999993</v>
      </c>
      <c r="EQ28" s="17">
        <v>31</v>
      </c>
      <c r="ER28" s="17">
        <v>47</v>
      </c>
      <c r="ES28" s="17">
        <v>30</v>
      </c>
      <c r="ET28" s="17">
        <v>45</v>
      </c>
      <c r="EU28" s="17">
        <v>28.999999999999996</v>
      </c>
      <c r="EV28" s="17">
        <v>28.000000000000004</v>
      </c>
      <c r="EW28" s="17">
        <v>34</v>
      </c>
      <c r="EX28" s="17">
        <v>38</v>
      </c>
      <c r="EY28" s="17">
        <v>27</v>
      </c>
      <c r="EZ28" s="17" t="e">
        <v>#VALUE!</v>
      </c>
      <c r="FA28" s="17">
        <v>6200</v>
      </c>
      <c r="FB28" s="17" t="e">
        <v>#VALUE!</v>
      </c>
      <c r="FC28" s="17">
        <v>1000</v>
      </c>
      <c r="FD28" s="17" t="e">
        <v>#VALUE!</v>
      </c>
      <c r="FE28" s="17">
        <v>13</v>
      </c>
      <c r="FF28" s="17">
        <v>17</v>
      </c>
      <c r="FG28" s="17">
        <v>42</v>
      </c>
      <c r="FH28" s="17">
        <v>25</v>
      </c>
      <c r="FI28" s="17">
        <v>4</v>
      </c>
      <c r="FJ28" s="42" t="s">
        <v>145</v>
      </c>
      <c r="FK28" s="41">
        <v>0</v>
      </c>
      <c r="FL28" s="41">
        <v>6.0606060606060606</v>
      </c>
      <c r="FM28" s="41">
        <v>54.54545454545454</v>
      </c>
      <c r="FN28" s="41">
        <v>39.393939393939391</v>
      </c>
      <c r="FO28" s="41">
        <v>0</v>
      </c>
      <c r="FP28" s="41">
        <v>24.242424242424242</v>
      </c>
      <c r="FQ28" s="41">
        <v>69.696969696969703</v>
      </c>
      <c r="FR28" s="41">
        <v>6.0606060606060606</v>
      </c>
      <c r="FS28" s="41">
        <v>6.0606060606060606</v>
      </c>
      <c r="FT28" s="41">
        <v>21.212121212121211</v>
      </c>
      <c r="FU28" s="41">
        <v>54.54545454545454</v>
      </c>
      <c r="FV28" s="41">
        <v>18.181818181818183</v>
      </c>
      <c r="FW28" s="41">
        <v>0</v>
      </c>
      <c r="FX28" s="41">
        <v>24.242424242424242</v>
      </c>
      <c r="FY28" s="41">
        <v>63.636363636363633</v>
      </c>
      <c r="FZ28" s="41">
        <v>12.121212121212121</v>
      </c>
      <c r="GA28" s="41">
        <v>6.0606060606060606</v>
      </c>
      <c r="GB28" s="41">
        <v>36.363636363636367</v>
      </c>
      <c r="GC28" s="41">
        <v>21.212121212121211</v>
      </c>
      <c r="GD28" s="41">
        <v>18.181818181818183</v>
      </c>
      <c r="GE28" s="41">
        <v>18.181818181818183</v>
      </c>
      <c r="GF28" s="42" t="s">
        <v>145</v>
      </c>
      <c r="GG28" s="41">
        <v>0</v>
      </c>
      <c r="GH28" s="41">
        <v>7.5</v>
      </c>
      <c r="GI28" s="41">
        <v>75</v>
      </c>
      <c r="GJ28" s="41">
        <v>17.5</v>
      </c>
      <c r="GK28" s="41">
        <v>0</v>
      </c>
      <c r="GL28" s="41">
        <v>12.5</v>
      </c>
      <c r="GM28" s="41">
        <v>77.5</v>
      </c>
      <c r="GN28" s="41">
        <v>10</v>
      </c>
      <c r="GO28" s="41">
        <v>0</v>
      </c>
      <c r="GP28" s="41">
        <v>10</v>
      </c>
      <c r="GQ28" s="41">
        <v>82.5</v>
      </c>
      <c r="GR28" s="41">
        <v>7.5</v>
      </c>
      <c r="GS28" s="41">
        <v>0</v>
      </c>
      <c r="GT28" s="41">
        <v>10</v>
      </c>
      <c r="GU28" s="41">
        <v>82.5</v>
      </c>
      <c r="GV28" s="41">
        <v>7.5</v>
      </c>
      <c r="GW28" s="41">
        <v>7.5</v>
      </c>
      <c r="GX28" s="41">
        <v>15</v>
      </c>
      <c r="GY28" s="41">
        <v>32.5</v>
      </c>
      <c r="GZ28" s="41">
        <v>27.500000000000004</v>
      </c>
      <c r="HA28" s="41">
        <v>17.5</v>
      </c>
    </row>
    <row r="29" spans="1:209" x14ac:dyDescent="0.2">
      <c r="A29" s="37" t="s">
        <v>24</v>
      </c>
      <c r="B29" s="38">
        <v>54</v>
      </c>
      <c r="C29" s="39" t="s">
        <v>121</v>
      </c>
      <c r="D29" s="38">
        <v>8</v>
      </c>
      <c r="E29" s="39" t="s">
        <v>121</v>
      </c>
      <c r="F29" s="17">
        <v>0</v>
      </c>
      <c r="G29" s="17">
        <v>37</v>
      </c>
      <c r="H29" s="17">
        <v>56.000000000000007</v>
      </c>
      <c r="I29" s="17">
        <v>7.0000000000000009</v>
      </c>
      <c r="J29" s="17">
        <v>44</v>
      </c>
      <c r="K29" s="17">
        <v>47</v>
      </c>
      <c r="L29" s="17">
        <v>57.999999999999993</v>
      </c>
      <c r="M29" s="37" t="s">
        <v>24</v>
      </c>
      <c r="N29" s="38">
        <v>48</v>
      </c>
      <c r="O29" s="39" t="s">
        <v>121</v>
      </c>
      <c r="P29" s="38">
        <v>11</v>
      </c>
      <c r="Q29" s="39" t="s">
        <v>121</v>
      </c>
      <c r="R29" s="17">
        <v>12</v>
      </c>
      <c r="S29" s="17">
        <v>48</v>
      </c>
      <c r="T29" s="17">
        <v>40</v>
      </c>
      <c r="U29" s="17">
        <v>1</v>
      </c>
      <c r="V29" s="17">
        <v>56.999999999999993</v>
      </c>
      <c r="W29" s="17">
        <v>56.000000000000007</v>
      </c>
      <c r="X29" s="17">
        <v>56.999999999999993</v>
      </c>
      <c r="Y29" s="37" t="s">
        <v>24</v>
      </c>
      <c r="Z29" s="38">
        <v>50</v>
      </c>
      <c r="AA29" s="39" t="s">
        <v>121</v>
      </c>
      <c r="AB29" s="38">
        <v>10</v>
      </c>
      <c r="AC29" s="39" t="s">
        <v>121</v>
      </c>
      <c r="AD29" s="17">
        <v>15</v>
      </c>
      <c r="AE29" s="17">
        <v>59</v>
      </c>
      <c r="AF29" s="17">
        <v>26</v>
      </c>
      <c r="AG29" s="17">
        <v>0</v>
      </c>
      <c r="AH29" s="17">
        <v>56.000000000000007</v>
      </c>
      <c r="AI29" s="17">
        <v>56.999999999999993</v>
      </c>
      <c r="AJ29" s="17">
        <v>57.999999999999993</v>
      </c>
      <c r="AK29" s="17">
        <v>48</v>
      </c>
      <c r="AL29" s="17">
        <v>51</v>
      </c>
      <c r="AM29" s="17">
        <v>53</v>
      </c>
      <c r="AN29" s="17" t="e">
        <v>#VALUE!</v>
      </c>
      <c r="AO29" s="17">
        <v>5100</v>
      </c>
      <c r="AP29" s="17" t="e">
        <v>#VALUE!</v>
      </c>
      <c r="AQ29" s="17">
        <v>800</v>
      </c>
      <c r="AR29" s="17" t="e">
        <v>#VALUE!</v>
      </c>
      <c r="AS29" s="17">
        <v>13</v>
      </c>
      <c r="AT29" s="17">
        <v>63</v>
      </c>
      <c r="AU29" s="17">
        <v>23</v>
      </c>
      <c r="AV29" s="17">
        <v>1</v>
      </c>
      <c r="AW29" s="17">
        <v>36</v>
      </c>
      <c r="AX29" s="17">
        <v>43</v>
      </c>
      <c r="AY29" s="17">
        <v>75</v>
      </c>
      <c r="AZ29" s="17">
        <v>38</v>
      </c>
      <c r="BA29" s="17">
        <v>31</v>
      </c>
      <c r="BB29" s="17">
        <v>79</v>
      </c>
      <c r="BC29" s="17">
        <v>39</v>
      </c>
      <c r="BD29" s="17">
        <v>56.999999999999993</v>
      </c>
      <c r="BE29" s="17">
        <v>60</v>
      </c>
      <c r="BF29" s="17">
        <v>61</v>
      </c>
      <c r="BG29" s="17">
        <v>61</v>
      </c>
      <c r="BH29" s="17">
        <v>64</v>
      </c>
      <c r="BI29" s="17">
        <v>10</v>
      </c>
      <c r="BJ29" s="17">
        <v>22</v>
      </c>
      <c r="BK29" s="17">
        <v>60</v>
      </c>
      <c r="BL29" s="17">
        <v>65</v>
      </c>
      <c r="BM29" s="17">
        <v>100</v>
      </c>
      <c r="BN29" s="17">
        <v>21</v>
      </c>
      <c r="BO29" s="17">
        <v>59</v>
      </c>
      <c r="BP29" s="17">
        <v>35</v>
      </c>
      <c r="BQ29" s="17">
        <v>49</v>
      </c>
      <c r="BR29" s="17">
        <v>49</v>
      </c>
      <c r="BS29" s="17">
        <v>62</v>
      </c>
      <c r="BT29" s="17">
        <v>51</v>
      </c>
      <c r="BU29" s="17" t="e">
        <v>#VALUE!</v>
      </c>
      <c r="BV29" s="17">
        <v>5200</v>
      </c>
      <c r="BW29" s="17" t="e">
        <v>#VALUE!</v>
      </c>
      <c r="BX29" s="17">
        <v>1000</v>
      </c>
      <c r="BY29" s="17" t="e">
        <v>#VALUE!</v>
      </c>
      <c r="BZ29" s="17">
        <v>36</v>
      </c>
      <c r="CA29" s="17">
        <v>40</v>
      </c>
      <c r="CB29" s="17">
        <v>19</v>
      </c>
      <c r="CC29" s="17">
        <v>5</v>
      </c>
      <c r="CD29" s="17">
        <v>1</v>
      </c>
      <c r="CE29" s="17" t="e">
        <v>#VALUE!</v>
      </c>
      <c r="CF29" s="17">
        <v>5400</v>
      </c>
      <c r="CG29" s="17" t="e">
        <v>#VALUE!</v>
      </c>
      <c r="CH29" s="17">
        <v>900</v>
      </c>
      <c r="CI29" s="17" t="e">
        <v>#VALUE!</v>
      </c>
      <c r="CJ29" s="17">
        <v>2</v>
      </c>
      <c r="CK29" s="17">
        <v>36</v>
      </c>
      <c r="CL29" s="17">
        <v>52</v>
      </c>
      <c r="CM29" s="17">
        <v>10</v>
      </c>
      <c r="CN29" s="17">
        <v>43</v>
      </c>
      <c r="CO29" s="17">
        <v>46</v>
      </c>
      <c r="CP29" s="17">
        <v>48</v>
      </c>
      <c r="CQ29" s="17" t="e">
        <v>#VALUE!</v>
      </c>
      <c r="CR29" s="17">
        <v>4800</v>
      </c>
      <c r="CS29" s="17" t="e">
        <v>#VALUE!</v>
      </c>
      <c r="CT29" s="17">
        <v>1000</v>
      </c>
      <c r="CU29" s="17" t="e">
        <v>#VALUE!</v>
      </c>
      <c r="CV29" s="17">
        <v>11</v>
      </c>
      <c r="CW29" s="17">
        <v>52</v>
      </c>
      <c r="CX29" s="17">
        <v>35</v>
      </c>
      <c r="CY29" s="17">
        <v>2</v>
      </c>
      <c r="CZ29" s="17">
        <v>54</v>
      </c>
      <c r="DA29" s="17">
        <v>57.999999999999993</v>
      </c>
      <c r="DB29" s="17">
        <v>43</v>
      </c>
      <c r="DC29" s="17" t="e">
        <v>#VALUE!</v>
      </c>
      <c r="DD29" s="17">
        <v>5100</v>
      </c>
      <c r="DE29" s="17" t="e">
        <v>#VALUE!</v>
      </c>
      <c r="DF29" s="17">
        <v>1100</v>
      </c>
      <c r="DG29" s="17" t="e">
        <v>#VALUE!</v>
      </c>
      <c r="DH29" s="17">
        <v>22</v>
      </c>
      <c r="DI29" s="17">
        <v>39</v>
      </c>
      <c r="DJ29" s="17">
        <v>35</v>
      </c>
      <c r="DK29" s="17">
        <v>5</v>
      </c>
      <c r="DL29" s="17">
        <v>45</v>
      </c>
      <c r="DM29" s="17">
        <v>47</v>
      </c>
      <c r="DN29" s="17">
        <v>54</v>
      </c>
      <c r="DO29" s="17">
        <v>44</v>
      </c>
      <c r="DP29" s="17">
        <v>44</v>
      </c>
      <c r="DQ29" s="17">
        <v>48</v>
      </c>
      <c r="DR29" s="17" t="e">
        <v>#VALUE!</v>
      </c>
      <c r="DS29" s="17">
        <v>5000</v>
      </c>
      <c r="DT29" s="17" t="e">
        <v>#VALUE!</v>
      </c>
      <c r="DU29" s="17">
        <v>1000</v>
      </c>
      <c r="DV29" s="17" t="e">
        <v>#VALUE!</v>
      </c>
      <c r="DW29" s="17">
        <v>20</v>
      </c>
      <c r="DX29" s="17">
        <v>47</v>
      </c>
      <c r="DY29" s="17">
        <v>32</v>
      </c>
      <c r="DZ29" s="17">
        <v>1</v>
      </c>
      <c r="EA29" s="17">
        <v>28.999999999999996</v>
      </c>
      <c r="EB29" s="17">
        <v>47</v>
      </c>
      <c r="EC29" s="17">
        <v>65</v>
      </c>
      <c r="ED29" s="17">
        <v>42</v>
      </c>
      <c r="EE29" s="17">
        <v>54</v>
      </c>
      <c r="EF29" s="17">
        <v>56.000000000000007</v>
      </c>
      <c r="EG29" s="17">
        <v>53</v>
      </c>
      <c r="EH29" s="17">
        <v>51</v>
      </c>
      <c r="EI29" s="17">
        <v>68</v>
      </c>
      <c r="EJ29" s="17">
        <v>44</v>
      </c>
      <c r="EK29" s="17">
        <v>56.999999999999993</v>
      </c>
      <c r="EL29" s="17">
        <v>36</v>
      </c>
      <c r="EM29" s="17">
        <v>33</v>
      </c>
      <c r="EN29" s="17">
        <v>57.999999999999993</v>
      </c>
      <c r="EO29" s="17">
        <v>68</v>
      </c>
      <c r="EP29" s="17">
        <v>66</v>
      </c>
      <c r="EQ29" s="17">
        <v>44</v>
      </c>
      <c r="ER29" s="17">
        <v>63</v>
      </c>
      <c r="ES29" s="17">
        <v>67</v>
      </c>
      <c r="ET29" s="17">
        <v>53</v>
      </c>
      <c r="EU29" s="17">
        <v>48</v>
      </c>
      <c r="EV29" s="17">
        <v>42</v>
      </c>
      <c r="EW29" s="17">
        <v>43</v>
      </c>
      <c r="EX29" s="17">
        <v>44</v>
      </c>
      <c r="EY29" s="17">
        <v>48</v>
      </c>
      <c r="EZ29" s="17" t="e">
        <v>#VALUE!</v>
      </c>
      <c r="FA29" s="17">
        <v>5000</v>
      </c>
      <c r="FB29" s="17" t="e">
        <v>#VALUE!</v>
      </c>
      <c r="FC29" s="17">
        <v>1100</v>
      </c>
      <c r="FD29" s="17" t="e">
        <v>#VALUE!</v>
      </c>
      <c r="FE29" s="17">
        <v>49</v>
      </c>
      <c r="FF29" s="17">
        <v>30</v>
      </c>
      <c r="FG29" s="17">
        <v>15</v>
      </c>
      <c r="FH29" s="17">
        <v>4</v>
      </c>
      <c r="FI29" s="17">
        <v>2</v>
      </c>
      <c r="FJ29" s="40" t="s">
        <v>146</v>
      </c>
      <c r="FK29" s="41">
        <v>2.1505376344086025</v>
      </c>
      <c r="FL29" s="41">
        <v>40.86021505376344</v>
      </c>
      <c r="FM29" s="41">
        <v>52.688172043010752</v>
      </c>
      <c r="FN29" s="41">
        <v>4.3010752688172049</v>
      </c>
      <c r="FO29" s="41">
        <v>3.225806451612903</v>
      </c>
      <c r="FP29" s="41">
        <v>53.763440860215049</v>
      </c>
      <c r="FQ29" s="41">
        <v>41.935483870967744</v>
      </c>
      <c r="FR29" s="41">
        <v>1.0752688172043012</v>
      </c>
      <c r="FS29" s="41">
        <v>22.58064516129032</v>
      </c>
      <c r="FT29" s="41">
        <v>44.086021505376344</v>
      </c>
      <c r="FU29" s="41">
        <v>29.032258064516132</v>
      </c>
      <c r="FV29" s="41">
        <v>4.3010752688172049</v>
      </c>
      <c r="FW29" s="41">
        <v>4.3010752688172049</v>
      </c>
      <c r="FX29" s="41">
        <v>62.365591397849464</v>
      </c>
      <c r="FY29" s="41">
        <v>31.182795698924732</v>
      </c>
      <c r="FZ29" s="41">
        <v>2.1505376344086025</v>
      </c>
      <c r="GA29" s="41">
        <v>41.935483870967744</v>
      </c>
      <c r="GB29" s="41">
        <v>50.537634408602152</v>
      </c>
      <c r="GC29" s="41">
        <v>3.225806451612903</v>
      </c>
      <c r="GD29" s="41">
        <v>3.225806451612903</v>
      </c>
      <c r="GE29" s="41">
        <v>1.0752688172043012</v>
      </c>
      <c r="GF29" s="40" t="s">
        <v>146</v>
      </c>
      <c r="GG29" s="41">
        <v>2.2988505747126435</v>
      </c>
      <c r="GH29" s="41">
        <v>44.827586206896555</v>
      </c>
      <c r="GI29" s="41">
        <v>48.275862068965516</v>
      </c>
      <c r="GJ29" s="41">
        <v>4.5977011494252871</v>
      </c>
      <c r="GK29" s="41">
        <v>5.7471264367816088</v>
      </c>
      <c r="GL29" s="41">
        <v>44.827586206896555</v>
      </c>
      <c r="GM29" s="41">
        <v>45.977011494252871</v>
      </c>
      <c r="GN29" s="41">
        <v>3.4482758620689653</v>
      </c>
      <c r="GO29" s="41">
        <v>13.793103448275861</v>
      </c>
      <c r="GP29" s="41">
        <v>50.574712643678168</v>
      </c>
      <c r="GQ29" s="41">
        <v>35.632183908045981</v>
      </c>
      <c r="GR29" s="41">
        <v>0</v>
      </c>
      <c r="GS29" s="41">
        <v>4.5977011494252871</v>
      </c>
      <c r="GT29" s="41">
        <v>51.724137931034484</v>
      </c>
      <c r="GU29" s="41">
        <v>43.678160919540232</v>
      </c>
      <c r="GV29" s="41">
        <v>0</v>
      </c>
      <c r="GW29" s="41">
        <v>44.827586206896555</v>
      </c>
      <c r="GX29" s="41">
        <v>40.229885057471265</v>
      </c>
      <c r="GY29" s="41">
        <v>10.344827586206897</v>
      </c>
      <c r="GZ29" s="41">
        <v>2.2988505747126435</v>
      </c>
      <c r="HA29" s="41">
        <v>2.2988505747126435</v>
      </c>
    </row>
    <row r="30" spans="1:209" x14ac:dyDescent="0.2">
      <c r="A30" s="37" t="s">
        <v>25</v>
      </c>
      <c r="B30" s="38">
        <v>58</v>
      </c>
      <c r="C30" s="39" t="s">
        <v>121</v>
      </c>
      <c r="D30" s="38">
        <v>8</v>
      </c>
      <c r="E30" s="39" t="s">
        <v>121</v>
      </c>
      <c r="F30" s="17">
        <v>0</v>
      </c>
      <c r="G30" s="17">
        <v>23</v>
      </c>
      <c r="H30" s="17">
        <v>57.999999999999993</v>
      </c>
      <c r="I30" s="17">
        <v>20</v>
      </c>
      <c r="J30" s="17">
        <v>35</v>
      </c>
      <c r="K30" s="17">
        <v>38</v>
      </c>
      <c r="L30" s="17">
        <v>48</v>
      </c>
      <c r="M30" s="37" t="s">
        <v>25</v>
      </c>
      <c r="N30" s="38">
        <v>55</v>
      </c>
      <c r="O30" s="39" t="s">
        <v>121</v>
      </c>
      <c r="P30" s="38">
        <v>10</v>
      </c>
      <c r="Q30" s="39" t="s">
        <v>121</v>
      </c>
      <c r="R30" s="17">
        <v>4</v>
      </c>
      <c r="S30" s="17">
        <v>30</v>
      </c>
      <c r="T30" s="17">
        <v>64</v>
      </c>
      <c r="U30" s="17">
        <v>2</v>
      </c>
      <c r="V30" s="17">
        <v>46</v>
      </c>
      <c r="W30" s="17">
        <v>42</v>
      </c>
      <c r="X30" s="17">
        <v>44</v>
      </c>
      <c r="Y30" s="37" t="s">
        <v>25</v>
      </c>
      <c r="Z30" s="38">
        <v>55</v>
      </c>
      <c r="AA30" s="39" t="s">
        <v>121</v>
      </c>
      <c r="AB30" s="38">
        <v>10</v>
      </c>
      <c r="AC30" s="39" t="s">
        <v>121</v>
      </c>
      <c r="AD30" s="17">
        <v>8</v>
      </c>
      <c r="AE30" s="17">
        <v>48</v>
      </c>
      <c r="AF30" s="17">
        <v>39</v>
      </c>
      <c r="AG30" s="17">
        <v>5</v>
      </c>
      <c r="AH30" s="17">
        <v>46</v>
      </c>
      <c r="AI30" s="17">
        <v>38</v>
      </c>
      <c r="AJ30" s="17">
        <v>55.000000000000007</v>
      </c>
      <c r="AK30" s="17">
        <v>33</v>
      </c>
      <c r="AL30" s="17">
        <v>39</v>
      </c>
      <c r="AM30" s="17">
        <v>45</v>
      </c>
      <c r="AN30" s="17" t="e">
        <v>#VALUE!</v>
      </c>
      <c r="AO30" s="17">
        <v>5600</v>
      </c>
      <c r="AP30" s="17" t="e">
        <v>#VALUE!</v>
      </c>
      <c r="AQ30" s="17">
        <v>800</v>
      </c>
      <c r="AR30" s="17" t="e">
        <v>#VALUE!</v>
      </c>
      <c r="AS30" s="17">
        <v>5</v>
      </c>
      <c r="AT30" s="17">
        <v>43</v>
      </c>
      <c r="AU30" s="17">
        <v>49</v>
      </c>
      <c r="AV30" s="17">
        <v>3</v>
      </c>
      <c r="AW30" s="17">
        <v>31</v>
      </c>
      <c r="AX30" s="17">
        <v>45</v>
      </c>
      <c r="AY30" s="17">
        <v>62</v>
      </c>
      <c r="AZ30" s="17">
        <v>15</v>
      </c>
      <c r="BA30" s="17">
        <v>28.999999999999996</v>
      </c>
      <c r="BB30" s="17">
        <v>49</v>
      </c>
      <c r="BC30" s="17">
        <v>26</v>
      </c>
      <c r="BD30" s="17">
        <v>39</v>
      </c>
      <c r="BE30" s="17">
        <v>46</v>
      </c>
      <c r="BF30" s="17">
        <v>55.000000000000007</v>
      </c>
      <c r="BG30" s="17">
        <v>47</v>
      </c>
      <c r="BH30" s="17">
        <v>57.999999999999993</v>
      </c>
      <c r="BI30" s="17">
        <v>5</v>
      </c>
      <c r="BJ30" s="17">
        <v>11</v>
      </c>
      <c r="BK30" s="17">
        <v>53</v>
      </c>
      <c r="BL30" s="17">
        <v>43</v>
      </c>
      <c r="BM30" s="17">
        <v>100</v>
      </c>
      <c r="BN30" s="17">
        <v>9</v>
      </c>
      <c r="BO30" s="17">
        <v>43</v>
      </c>
      <c r="BP30" s="17">
        <v>18</v>
      </c>
      <c r="BQ30" s="17">
        <v>38</v>
      </c>
      <c r="BR30" s="17">
        <v>27</v>
      </c>
      <c r="BS30" s="17">
        <v>41</v>
      </c>
      <c r="BT30" s="17">
        <v>37</v>
      </c>
      <c r="BU30" s="17" t="e">
        <v>#VALUE!</v>
      </c>
      <c r="BV30" s="17">
        <v>5300</v>
      </c>
      <c r="BW30" s="17" t="e">
        <v>#VALUE!</v>
      </c>
      <c r="BX30" s="17">
        <v>1000</v>
      </c>
      <c r="BY30" s="17" t="e">
        <v>#VALUE!</v>
      </c>
      <c r="BZ30" s="17">
        <v>28.999999999999996</v>
      </c>
      <c r="CA30" s="17">
        <v>40</v>
      </c>
      <c r="CB30" s="17">
        <v>20</v>
      </c>
      <c r="CC30" s="17">
        <v>11</v>
      </c>
      <c r="CD30" s="17">
        <v>0</v>
      </c>
      <c r="CE30" s="17" t="e">
        <v>#VALUE!</v>
      </c>
      <c r="CF30" s="17">
        <v>5800</v>
      </c>
      <c r="CG30" s="17" t="e">
        <v>#VALUE!</v>
      </c>
      <c r="CH30" s="17">
        <v>800</v>
      </c>
      <c r="CI30" s="17" t="e">
        <v>#VALUE!</v>
      </c>
      <c r="CJ30" s="17">
        <v>1</v>
      </c>
      <c r="CK30" s="17">
        <v>18</v>
      </c>
      <c r="CL30" s="17">
        <v>64</v>
      </c>
      <c r="CM30" s="17">
        <v>17</v>
      </c>
      <c r="CN30" s="17">
        <v>38</v>
      </c>
      <c r="CO30" s="17">
        <v>40</v>
      </c>
      <c r="CP30" s="17">
        <v>42</v>
      </c>
      <c r="CQ30" s="17" t="e">
        <v>#VALUE!</v>
      </c>
      <c r="CR30" s="17">
        <v>5300</v>
      </c>
      <c r="CS30" s="17" t="e">
        <v>#VALUE!</v>
      </c>
      <c r="CT30" s="17">
        <v>1000</v>
      </c>
      <c r="CU30" s="17" t="e">
        <v>#VALUE!</v>
      </c>
      <c r="CV30" s="17">
        <v>5</v>
      </c>
      <c r="CW30" s="17">
        <v>37</v>
      </c>
      <c r="CX30" s="17">
        <v>56.999999999999993</v>
      </c>
      <c r="CY30" s="17">
        <v>1</v>
      </c>
      <c r="CZ30" s="17">
        <v>46</v>
      </c>
      <c r="DA30" s="17">
        <v>53</v>
      </c>
      <c r="DB30" s="17">
        <v>35</v>
      </c>
      <c r="DC30" s="17" t="e">
        <v>#VALUE!</v>
      </c>
      <c r="DD30" s="17">
        <v>5400</v>
      </c>
      <c r="DE30" s="17" t="e">
        <v>#VALUE!</v>
      </c>
      <c r="DF30" s="17">
        <v>1000</v>
      </c>
      <c r="DG30" s="17" t="e">
        <v>#VALUE!</v>
      </c>
      <c r="DH30" s="17">
        <v>10</v>
      </c>
      <c r="DI30" s="17">
        <v>45</v>
      </c>
      <c r="DJ30" s="17">
        <v>42</v>
      </c>
      <c r="DK30" s="17">
        <v>3</v>
      </c>
      <c r="DL30" s="17">
        <v>37</v>
      </c>
      <c r="DM30" s="17">
        <v>44</v>
      </c>
      <c r="DN30" s="17">
        <v>53</v>
      </c>
      <c r="DO30" s="17">
        <v>40</v>
      </c>
      <c r="DP30" s="17">
        <v>37</v>
      </c>
      <c r="DQ30" s="17">
        <v>47</v>
      </c>
      <c r="DR30" s="17" t="e">
        <v>#VALUE!</v>
      </c>
      <c r="DS30" s="17">
        <v>5300</v>
      </c>
      <c r="DT30" s="17" t="e">
        <v>#VALUE!</v>
      </c>
      <c r="DU30" s="17">
        <v>900</v>
      </c>
      <c r="DV30" s="17" t="e">
        <v>#VALUE!</v>
      </c>
      <c r="DW30" s="17">
        <v>11</v>
      </c>
      <c r="DX30" s="17">
        <v>48</v>
      </c>
      <c r="DY30" s="17">
        <v>41</v>
      </c>
      <c r="DZ30" s="17">
        <v>1</v>
      </c>
      <c r="EA30" s="17">
        <v>26</v>
      </c>
      <c r="EB30" s="17">
        <v>41</v>
      </c>
      <c r="EC30" s="17">
        <v>53</v>
      </c>
      <c r="ED30" s="17">
        <v>33</v>
      </c>
      <c r="EE30" s="17">
        <v>54</v>
      </c>
      <c r="EF30" s="17">
        <v>45</v>
      </c>
      <c r="EG30" s="17">
        <v>52</v>
      </c>
      <c r="EH30" s="17">
        <v>52</v>
      </c>
      <c r="EI30" s="17">
        <v>62</v>
      </c>
      <c r="EJ30" s="17">
        <v>52</v>
      </c>
      <c r="EK30" s="17">
        <v>45</v>
      </c>
      <c r="EL30" s="17">
        <v>28.999999999999996</v>
      </c>
      <c r="EM30" s="17">
        <v>32</v>
      </c>
      <c r="EN30" s="17">
        <v>49</v>
      </c>
      <c r="EO30" s="17">
        <v>64</v>
      </c>
      <c r="EP30" s="17">
        <v>61</v>
      </c>
      <c r="EQ30" s="17">
        <v>38</v>
      </c>
      <c r="ER30" s="17">
        <v>62</v>
      </c>
      <c r="ES30" s="17">
        <v>57.999999999999993</v>
      </c>
      <c r="ET30" s="17">
        <v>48</v>
      </c>
      <c r="EU30" s="17">
        <v>42</v>
      </c>
      <c r="EV30" s="17">
        <v>40</v>
      </c>
      <c r="EW30" s="17">
        <v>40</v>
      </c>
      <c r="EX30" s="17">
        <v>41</v>
      </c>
      <c r="EY30" s="17">
        <v>35</v>
      </c>
      <c r="EZ30" s="17" t="e">
        <v>#VALUE!</v>
      </c>
      <c r="FA30" s="17">
        <v>5100</v>
      </c>
      <c r="FB30" s="17" t="e">
        <v>#VALUE!</v>
      </c>
      <c r="FC30" s="17">
        <v>1000</v>
      </c>
      <c r="FD30" s="17" t="e">
        <v>#VALUE!</v>
      </c>
      <c r="FE30" s="17">
        <v>38</v>
      </c>
      <c r="FF30" s="17">
        <v>37</v>
      </c>
      <c r="FG30" s="17">
        <v>18</v>
      </c>
      <c r="FH30" s="17">
        <v>7.0000000000000009</v>
      </c>
      <c r="FI30" s="17">
        <v>0</v>
      </c>
      <c r="FJ30" s="40" t="s">
        <v>147</v>
      </c>
      <c r="FK30" s="41">
        <v>2.5641025641025639</v>
      </c>
      <c r="FL30" s="41">
        <v>30.128205128205128</v>
      </c>
      <c r="FM30" s="41">
        <v>60.897435897435891</v>
      </c>
      <c r="FN30" s="41">
        <v>6.4102564102564097</v>
      </c>
      <c r="FO30" s="41">
        <v>1.2820512820512819</v>
      </c>
      <c r="FP30" s="41">
        <v>53.205128205128204</v>
      </c>
      <c r="FQ30" s="41">
        <v>43.589743589743591</v>
      </c>
      <c r="FR30" s="41">
        <v>1.9230769230769231</v>
      </c>
      <c r="FS30" s="41">
        <v>15.384615384615385</v>
      </c>
      <c r="FT30" s="41">
        <v>53.205128205128204</v>
      </c>
      <c r="FU30" s="41">
        <v>28.846153846153843</v>
      </c>
      <c r="FV30" s="41">
        <v>2.5641025641025639</v>
      </c>
      <c r="FW30" s="41">
        <v>1.2820512820512819</v>
      </c>
      <c r="FX30" s="41">
        <v>43.589743589743591</v>
      </c>
      <c r="FY30" s="41">
        <v>53.205128205128204</v>
      </c>
      <c r="FZ30" s="41">
        <v>1.9230769230769231</v>
      </c>
      <c r="GA30" s="41">
        <v>37.179487179487182</v>
      </c>
      <c r="GB30" s="41">
        <v>54.487179487179482</v>
      </c>
      <c r="GC30" s="41">
        <v>6.4102564102564097</v>
      </c>
      <c r="GD30" s="41">
        <v>1.9230769230769231</v>
      </c>
      <c r="GE30" s="41">
        <v>0</v>
      </c>
      <c r="GF30" s="40" t="s">
        <v>147</v>
      </c>
      <c r="GG30" s="41">
        <v>0.63694267515923575</v>
      </c>
      <c r="GH30" s="41">
        <v>38.853503184713375</v>
      </c>
      <c r="GI30" s="41">
        <v>53.503184713375795</v>
      </c>
      <c r="GJ30" s="41">
        <v>7.0063694267515926</v>
      </c>
      <c r="GK30" s="41">
        <v>3.1847133757961785</v>
      </c>
      <c r="GL30" s="41">
        <v>38.216560509554142</v>
      </c>
      <c r="GM30" s="41">
        <v>53.503184713375795</v>
      </c>
      <c r="GN30" s="41">
        <v>5.095541401273886</v>
      </c>
      <c r="GO30" s="41">
        <v>3.8216560509554141</v>
      </c>
      <c r="GP30" s="41">
        <v>50.318471337579616</v>
      </c>
      <c r="GQ30" s="41">
        <v>43.312101910828027</v>
      </c>
      <c r="GR30" s="41">
        <v>2.547770700636943</v>
      </c>
      <c r="GS30" s="41">
        <v>1.2738853503184715</v>
      </c>
      <c r="GT30" s="41">
        <v>35.668789808917197</v>
      </c>
      <c r="GU30" s="41">
        <v>59.872611464968152</v>
      </c>
      <c r="GV30" s="41">
        <v>3.1847133757961785</v>
      </c>
      <c r="GW30" s="41">
        <v>37.579617834394909</v>
      </c>
      <c r="GX30" s="41">
        <v>41.401273885350321</v>
      </c>
      <c r="GY30" s="41">
        <v>14.012738853503185</v>
      </c>
      <c r="GZ30" s="41">
        <v>5.7324840764331215</v>
      </c>
      <c r="HA30" s="41">
        <v>1.2738853503184715</v>
      </c>
    </row>
    <row r="31" spans="1:209" x14ac:dyDescent="0.2">
      <c r="A31" s="37" t="s">
        <v>26</v>
      </c>
      <c r="B31" s="38">
        <v>55</v>
      </c>
      <c r="C31" s="39" t="s">
        <v>121</v>
      </c>
      <c r="D31" s="38">
        <v>9</v>
      </c>
      <c r="E31" s="39" t="s">
        <v>121</v>
      </c>
      <c r="F31" s="17">
        <v>4</v>
      </c>
      <c r="G31" s="17">
        <v>30</v>
      </c>
      <c r="H31" s="17">
        <v>56.000000000000007</v>
      </c>
      <c r="I31" s="17">
        <v>10</v>
      </c>
      <c r="J31" s="17">
        <v>44</v>
      </c>
      <c r="K31" s="17">
        <v>42</v>
      </c>
      <c r="L31" s="17">
        <v>54</v>
      </c>
      <c r="M31" s="37" t="s">
        <v>26</v>
      </c>
      <c r="N31" s="38">
        <v>52</v>
      </c>
      <c r="O31" s="39" t="s">
        <v>121</v>
      </c>
      <c r="P31" s="38">
        <v>10</v>
      </c>
      <c r="Q31" s="39" t="s">
        <v>121</v>
      </c>
      <c r="R31" s="17">
        <v>4</v>
      </c>
      <c r="S31" s="17">
        <v>45</v>
      </c>
      <c r="T31" s="17">
        <v>48</v>
      </c>
      <c r="U31" s="17">
        <v>3</v>
      </c>
      <c r="V31" s="17">
        <v>52</v>
      </c>
      <c r="W31" s="17">
        <v>42</v>
      </c>
      <c r="X31" s="17">
        <v>51</v>
      </c>
      <c r="Y31" s="37" t="s">
        <v>26</v>
      </c>
      <c r="Z31" s="38">
        <v>52</v>
      </c>
      <c r="AA31" s="39" t="s">
        <v>121</v>
      </c>
      <c r="AB31" s="38">
        <v>9</v>
      </c>
      <c r="AC31" s="39" t="s">
        <v>121</v>
      </c>
      <c r="AD31" s="17">
        <v>13</v>
      </c>
      <c r="AE31" s="17">
        <v>57.999999999999993</v>
      </c>
      <c r="AF31" s="17">
        <v>28.000000000000004</v>
      </c>
      <c r="AG31" s="17">
        <v>1</v>
      </c>
      <c r="AH31" s="17">
        <v>53</v>
      </c>
      <c r="AI31" s="17">
        <v>46</v>
      </c>
      <c r="AJ31" s="17">
        <v>60</v>
      </c>
      <c r="AK31" s="17">
        <v>39</v>
      </c>
      <c r="AL31" s="17">
        <v>43</v>
      </c>
      <c r="AM31" s="17">
        <v>49</v>
      </c>
      <c r="AN31" s="17" t="e">
        <v>#VALUE!</v>
      </c>
      <c r="AO31" s="17">
        <v>5200</v>
      </c>
      <c r="AP31" s="17" t="e">
        <v>#VALUE!</v>
      </c>
      <c r="AQ31" s="17">
        <v>900</v>
      </c>
      <c r="AR31" s="17" t="e">
        <v>#VALUE!</v>
      </c>
      <c r="AS31" s="17">
        <v>10</v>
      </c>
      <c r="AT31" s="17">
        <v>48</v>
      </c>
      <c r="AU31" s="17">
        <v>42</v>
      </c>
      <c r="AV31" s="17">
        <v>0</v>
      </c>
      <c r="AW31" s="17">
        <v>37</v>
      </c>
      <c r="AX31" s="17">
        <v>40</v>
      </c>
      <c r="AY31" s="17">
        <v>74</v>
      </c>
      <c r="AZ31" s="17">
        <v>25</v>
      </c>
      <c r="BA31" s="17">
        <v>30</v>
      </c>
      <c r="BB31" s="17">
        <v>77</v>
      </c>
      <c r="BC31" s="17">
        <v>38</v>
      </c>
      <c r="BD31" s="17">
        <v>41</v>
      </c>
      <c r="BE31" s="17">
        <v>55.000000000000007</v>
      </c>
      <c r="BF31" s="17">
        <v>60</v>
      </c>
      <c r="BG31" s="17">
        <v>49</v>
      </c>
      <c r="BH31" s="17">
        <v>57.999999999999993</v>
      </c>
      <c r="BI31" s="17">
        <v>11</v>
      </c>
      <c r="BJ31" s="17">
        <v>30</v>
      </c>
      <c r="BK31" s="17">
        <v>51</v>
      </c>
      <c r="BL31" s="17">
        <v>56.999999999999993</v>
      </c>
      <c r="BM31" s="17" t="e">
        <v>#VALUE!</v>
      </c>
      <c r="BN31" s="17">
        <v>14.000000000000002</v>
      </c>
      <c r="BO31" s="17">
        <v>45</v>
      </c>
      <c r="BP31" s="17">
        <v>28.999999999999996</v>
      </c>
      <c r="BQ31" s="17">
        <v>45</v>
      </c>
      <c r="BR31" s="17">
        <v>40</v>
      </c>
      <c r="BS31" s="17">
        <v>54</v>
      </c>
      <c r="BT31" s="17">
        <v>56.000000000000007</v>
      </c>
      <c r="BU31" s="17" t="e">
        <v>#VALUE!</v>
      </c>
      <c r="BV31" s="17">
        <v>5300</v>
      </c>
      <c r="BW31" s="17" t="e">
        <v>#VALUE!</v>
      </c>
      <c r="BX31" s="17">
        <v>900</v>
      </c>
      <c r="BY31" s="17" t="e">
        <v>#VALUE!</v>
      </c>
      <c r="BZ31" s="17">
        <v>28.000000000000004</v>
      </c>
      <c r="CA31" s="17">
        <v>39</v>
      </c>
      <c r="CB31" s="17">
        <v>30</v>
      </c>
      <c r="CC31" s="17">
        <v>3</v>
      </c>
      <c r="CD31" s="17">
        <v>0</v>
      </c>
      <c r="CE31" s="17" t="e">
        <v>#VALUE!</v>
      </c>
      <c r="CF31" s="17">
        <v>5600</v>
      </c>
      <c r="CG31" s="17" t="e">
        <v>#VALUE!</v>
      </c>
      <c r="CH31" s="17">
        <v>900</v>
      </c>
      <c r="CI31" s="17" t="e">
        <v>#VALUE!</v>
      </c>
      <c r="CJ31" s="17">
        <v>1</v>
      </c>
      <c r="CK31" s="17">
        <v>25</v>
      </c>
      <c r="CL31" s="17">
        <v>60</v>
      </c>
      <c r="CM31" s="17">
        <v>14.000000000000002</v>
      </c>
      <c r="CN31" s="17">
        <v>40</v>
      </c>
      <c r="CO31" s="17">
        <v>44</v>
      </c>
      <c r="CP31" s="17">
        <v>44</v>
      </c>
      <c r="CQ31" s="17" t="e">
        <v>#VALUE!</v>
      </c>
      <c r="CR31" s="17">
        <v>5000</v>
      </c>
      <c r="CS31" s="17" t="e">
        <v>#VALUE!</v>
      </c>
      <c r="CT31" s="17">
        <v>1100</v>
      </c>
      <c r="CU31" s="17" t="e">
        <v>#VALUE!</v>
      </c>
      <c r="CV31" s="17">
        <v>7.0000000000000009</v>
      </c>
      <c r="CW31" s="17">
        <v>44</v>
      </c>
      <c r="CX31" s="17">
        <v>49</v>
      </c>
      <c r="CY31" s="17">
        <v>0</v>
      </c>
      <c r="CZ31" s="17">
        <v>47</v>
      </c>
      <c r="DA31" s="17">
        <v>56.000000000000007</v>
      </c>
      <c r="DB31" s="17">
        <v>40</v>
      </c>
      <c r="DC31" s="17" t="e">
        <v>#VALUE!</v>
      </c>
      <c r="DD31" s="17">
        <v>5200</v>
      </c>
      <c r="DE31" s="17" t="e">
        <v>#VALUE!</v>
      </c>
      <c r="DF31" s="17">
        <v>1100</v>
      </c>
      <c r="DG31" s="17" t="e">
        <v>#VALUE!</v>
      </c>
      <c r="DH31" s="17">
        <v>13</v>
      </c>
      <c r="DI31" s="17">
        <v>51</v>
      </c>
      <c r="DJ31" s="17">
        <v>33</v>
      </c>
      <c r="DK31" s="17">
        <v>3</v>
      </c>
      <c r="DL31" s="17">
        <v>38</v>
      </c>
      <c r="DM31" s="17">
        <v>48</v>
      </c>
      <c r="DN31" s="17">
        <v>56.999999999999993</v>
      </c>
      <c r="DO31" s="17">
        <v>41</v>
      </c>
      <c r="DP31" s="17">
        <v>43</v>
      </c>
      <c r="DQ31" s="17">
        <v>48</v>
      </c>
      <c r="DR31" s="17" t="e">
        <v>#VALUE!</v>
      </c>
      <c r="DS31" s="17">
        <v>5200</v>
      </c>
      <c r="DT31" s="17" t="e">
        <v>#VALUE!</v>
      </c>
      <c r="DU31" s="17">
        <v>800</v>
      </c>
      <c r="DV31" s="17" t="e">
        <v>#VALUE!</v>
      </c>
      <c r="DW31" s="17">
        <v>10</v>
      </c>
      <c r="DX31" s="17">
        <v>56.999999999999993</v>
      </c>
      <c r="DY31" s="17">
        <v>33</v>
      </c>
      <c r="DZ31" s="17">
        <v>0</v>
      </c>
      <c r="EA31" s="17">
        <v>17</v>
      </c>
      <c r="EB31" s="17">
        <v>47</v>
      </c>
      <c r="EC31" s="17">
        <v>64</v>
      </c>
      <c r="ED31" s="17">
        <v>41</v>
      </c>
      <c r="EE31" s="17">
        <v>59</v>
      </c>
      <c r="EF31" s="17">
        <v>55.000000000000007</v>
      </c>
      <c r="EG31" s="17">
        <v>51</v>
      </c>
      <c r="EH31" s="17">
        <v>45</v>
      </c>
      <c r="EI31" s="17">
        <v>62</v>
      </c>
      <c r="EJ31" s="17">
        <v>52</v>
      </c>
      <c r="EK31" s="17">
        <v>64</v>
      </c>
      <c r="EL31" s="17">
        <v>32</v>
      </c>
      <c r="EM31" s="17">
        <v>27</v>
      </c>
      <c r="EN31" s="17">
        <v>48</v>
      </c>
      <c r="EO31" s="17">
        <v>65</v>
      </c>
      <c r="EP31" s="17">
        <v>69</v>
      </c>
      <c r="EQ31" s="17">
        <v>45</v>
      </c>
      <c r="ER31" s="17">
        <v>50</v>
      </c>
      <c r="ES31" s="17">
        <v>64</v>
      </c>
      <c r="ET31" s="17">
        <v>53</v>
      </c>
      <c r="EU31" s="17">
        <v>47</v>
      </c>
      <c r="EV31" s="17">
        <v>42</v>
      </c>
      <c r="EW31" s="17">
        <v>35</v>
      </c>
      <c r="EX31" s="17">
        <v>44</v>
      </c>
      <c r="EY31" s="17">
        <v>53</v>
      </c>
      <c r="EZ31" s="17" t="e">
        <v>#VALUE!</v>
      </c>
      <c r="FA31" s="17">
        <v>5100</v>
      </c>
      <c r="FB31" s="17" t="e">
        <v>#VALUE!</v>
      </c>
      <c r="FC31" s="17">
        <v>1100</v>
      </c>
      <c r="FD31" s="17" t="e">
        <v>#VALUE!</v>
      </c>
      <c r="FE31" s="17">
        <v>39</v>
      </c>
      <c r="FF31" s="17">
        <v>31</v>
      </c>
      <c r="FG31" s="17">
        <v>22</v>
      </c>
      <c r="FH31" s="17">
        <v>8</v>
      </c>
      <c r="FI31" s="17">
        <v>0</v>
      </c>
      <c r="FJ31" s="40" t="s">
        <v>148</v>
      </c>
      <c r="FK31" s="41">
        <v>0</v>
      </c>
      <c r="FL31" s="41">
        <v>38.983050847457626</v>
      </c>
      <c r="FM31" s="41">
        <v>52.542372881355938</v>
      </c>
      <c r="FN31" s="41">
        <v>8.4745762711864394</v>
      </c>
      <c r="FO31" s="41">
        <v>1.6949152542372881</v>
      </c>
      <c r="FP31" s="41">
        <v>47.457627118644069</v>
      </c>
      <c r="FQ31" s="41">
        <v>49.152542372881356</v>
      </c>
      <c r="FR31" s="41">
        <v>1.6949152542372881</v>
      </c>
      <c r="FS31" s="41">
        <v>15.254237288135593</v>
      </c>
      <c r="FT31" s="41">
        <v>50.847457627118644</v>
      </c>
      <c r="FU31" s="41">
        <v>32.20338983050847</v>
      </c>
      <c r="FV31" s="41">
        <v>1.6949152542372881</v>
      </c>
      <c r="FW31" s="41">
        <v>5.0847457627118651</v>
      </c>
      <c r="FX31" s="41">
        <v>55.932203389830505</v>
      </c>
      <c r="FY31" s="41">
        <v>35.593220338983052</v>
      </c>
      <c r="FZ31" s="41">
        <v>3.3898305084745761</v>
      </c>
      <c r="GA31" s="41">
        <v>49.152542372881356</v>
      </c>
      <c r="GB31" s="41">
        <v>40.677966101694921</v>
      </c>
      <c r="GC31" s="41">
        <v>8.4745762711864394</v>
      </c>
      <c r="GD31" s="41">
        <v>1.6949152542372881</v>
      </c>
      <c r="GE31" s="41">
        <v>0</v>
      </c>
      <c r="GF31" s="40" t="s">
        <v>148</v>
      </c>
      <c r="GG31" s="41">
        <v>2.666666666666667</v>
      </c>
      <c r="GH31" s="41">
        <v>42.666666666666671</v>
      </c>
      <c r="GI31" s="41">
        <v>48</v>
      </c>
      <c r="GJ31" s="41">
        <v>6.666666666666667</v>
      </c>
      <c r="GK31" s="41">
        <v>5.3333333333333339</v>
      </c>
      <c r="GL31" s="41">
        <v>46.666666666666664</v>
      </c>
      <c r="GM31" s="41">
        <v>42.666666666666671</v>
      </c>
      <c r="GN31" s="41">
        <v>5.3333333333333339</v>
      </c>
      <c r="GO31" s="41">
        <v>13.333333333333334</v>
      </c>
      <c r="GP31" s="41">
        <v>50.666666666666671</v>
      </c>
      <c r="GQ31" s="41">
        <v>33.333333333333329</v>
      </c>
      <c r="GR31" s="41">
        <v>2.666666666666667</v>
      </c>
      <c r="GS31" s="41">
        <v>2.666666666666667</v>
      </c>
      <c r="GT31" s="41">
        <v>45.333333333333329</v>
      </c>
      <c r="GU31" s="41">
        <v>50.666666666666671</v>
      </c>
      <c r="GV31" s="41">
        <v>1.3333333333333335</v>
      </c>
      <c r="GW31" s="41">
        <v>40</v>
      </c>
      <c r="GX31" s="41">
        <v>42.666666666666671</v>
      </c>
      <c r="GY31" s="41">
        <v>12</v>
      </c>
      <c r="GZ31" s="41">
        <v>4</v>
      </c>
      <c r="HA31" s="41">
        <v>1.3333333333333335</v>
      </c>
    </row>
    <row r="32" spans="1:209" x14ac:dyDescent="0.2">
      <c r="A32" s="37" t="s">
        <v>27</v>
      </c>
      <c r="B32" s="38">
        <v>53</v>
      </c>
      <c r="C32" s="39" t="s">
        <v>121</v>
      </c>
      <c r="D32" s="38">
        <v>8</v>
      </c>
      <c r="E32" s="39" t="s">
        <v>121</v>
      </c>
      <c r="F32" s="17">
        <v>3</v>
      </c>
      <c r="G32" s="17">
        <v>34</v>
      </c>
      <c r="H32" s="17">
        <v>57.999999999999993</v>
      </c>
      <c r="I32" s="17">
        <v>5</v>
      </c>
      <c r="J32" s="17">
        <v>53</v>
      </c>
      <c r="K32" s="17">
        <v>51</v>
      </c>
      <c r="L32" s="17">
        <v>56.000000000000007</v>
      </c>
      <c r="M32" s="37" t="s">
        <v>27</v>
      </c>
      <c r="N32" s="38">
        <v>49</v>
      </c>
      <c r="O32" s="39" t="s">
        <v>121</v>
      </c>
      <c r="P32" s="38">
        <v>10</v>
      </c>
      <c r="Q32" s="39" t="s">
        <v>121</v>
      </c>
      <c r="R32" s="17">
        <v>11</v>
      </c>
      <c r="S32" s="17">
        <v>48</v>
      </c>
      <c r="T32" s="17">
        <v>39</v>
      </c>
      <c r="U32" s="17">
        <v>1</v>
      </c>
      <c r="V32" s="17">
        <v>60</v>
      </c>
      <c r="W32" s="17">
        <v>59</v>
      </c>
      <c r="X32" s="17">
        <v>57.999999999999993</v>
      </c>
      <c r="Y32" s="37" t="s">
        <v>27</v>
      </c>
      <c r="Z32" s="38">
        <v>51</v>
      </c>
      <c r="AA32" s="39" t="s">
        <v>121</v>
      </c>
      <c r="AB32" s="38">
        <v>9</v>
      </c>
      <c r="AC32" s="39" t="s">
        <v>121</v>
      </c>
      <c r="AD32" s="17">
        <v>14.000000000000002</v>
      </c>
      <c r="AE32" s="17">
        <v>56.000000000000007</v>
      </c>
      <c r="AF32" s="17">
        <v>28.999999999999996</v>
      </c>
      <c r="AG32" s="17">
        <v>1</v>
      </c>
      <c r="AH32" s="17">
        <v>56.000000000000007</v>
      </c>
      <c r="AI32" s="17">
        <v>59</v>
      </c>
      <c r="AJ32" s="17">
        <v>66</v>
      </c>
      <c r="AK32" s="17">
        <v>47</v>
      </c>
      <c r="AL32" s="17">
        <v>46</v>
      </c>
      <c r="AM32" s="17">
        <v>59</v>
      </c>
      <c r="AN32" s="17" t="e">
        <v>#VALUE!</v>
      </c>
      <c r="AO32" s="17">
        <v>5200</v>
      </c>
      <c r="AP32" s="17" t="e">
        <v>#VALUE!</v>
      </c>
      <c r="AQ32" s="17">
        <v>800</v>
      </c>
      <c r="AR32" s="17" t="e">
        <v>#VALUE!</v>
      </c>
      <c r="AS32" s="17">
        <v>11</v>
      </c>
      <c r="AT32" s="17">
        <v>57.999999999999993</v>
      </c>
      <c r="AU32" s="17">
        <v>30</v>
      </c>
      <c r="AV32" s="17">
        <v>0</v>
      </c>
      <c r="AW32" s="17">
        <v>60</v>
      </c>
      <c r="AX32" s="17">
        <v>45</v>
      </c>
      <c r="AY32" s="17">
        <v>77</v>
      </c>
      <c r="AZ32" s="17">
        <v>35</v>
      </c>
      <c r="BA32" s="17">
        <v>47</v>
      </c>
      <c r="BB32" s="17">
        <v>75</v>
      </c>
      <c r="BC32" s="17">
        <v>52</v>
      </c>
      <c r="BD32" s="17">
        <v>56.000000000000007</v>
      </c>
      <c r="BE32" s="17">
        <v>64</v>
      </c>
      <c r="BF32" s="17">
        <v>72</v>
      </c>
      <c r="BG32" s="17">
        <v>46</v>
      </c>
      <c r="BH32" s="17">
        <v>60</v>
      </c>
      <c r="BI32" s="17">
        <v>8</v>
      </c>
      <c r="BJ32" s="17">
        <v>40</v>
      </c>
      <c r="BK32" s="17">
        <v>59</v>
      </c>
      <c r="BL32" s="17">
        <v>52</v>
      </c>
      <c r="BM32" s="17">
        <v>100</v>
      </c>
      <c r="BN32" s="17">
        <v>10</v>
      </c>
      <c r="BO32" s="17">
        <v>57.999999999999993</v>
      </c>
      <c r="BP32" s="17">
        <v>40</v>
      </c>
      <c r="BQ32" s="17">
        <v>56.999999999999993</v>
      </c>
      <c r="BR32" s="17">
        <v>53</v>
      </c>
      <c r="BS32" s="17">
        <v>56.000000000000007</v>
      </c>
      <c r="BT32" s="17">
        <v>63</v>
      </c>
      <c r="BU32" s="17" t="e">
        <v>#VALUE!</v>
      </c>
      <c r="BV32" s="17">
        <v>5200</v>
      </c>
      <c r="BW32" s="17" t="e">
        <v>#VALUE!</v>
      </c>
      <c r="BX32" s="17">
        <v>900</v>
      </c>
      <c r="BY32" s="17" t="e">
        <v>#VALUE!</v>
      </c>
      <c r="BZ32" s="17">
        <v>28.999999999999996</v>
      </c>
      <c r="CA32" s="17">
        <v>47</v>
      </c>
      <c r="CB32" s="17">
        <v>20</v>
      </c>
      <c r="CC32" s="17">
        <v>4</v>
      </c>
      <c r="CD32" s="17">
        <v>0</v>
      </c>
      <c r="CE32" s="17" t="e">
        <v>#VALUE!</v>
      </c>
      <c r="CF32" s="17">
        <v>5700</v>
      </c>
      <c r="CG32" s="17" t="e">
        <v>#VALUE!</v>
      </c>
      <c r="CH32" s="17">
        <v>700</v>
      </c>
      <c r="CI32" s="17" t="e">
        <v>#VALUE!</v>
      </c>
      <c r="CJ32" s="17">
        <v>0</v>
      </c>
      <c r="CK32" s="17">
        <v>13</v>
      </c>
      <c r="CL32" s="17">
        <v>69</v>
      </c>
      <c r="CM32" s="17">
        <v>18</v>
      </c>
      <c r="CN32" s="17">
        <v>38</v>
      </c>
      <c r="CO32" s="17">
        <v>39</v>
      </c>
      <c r="CP32" s="17">
        <v>44</v>
      </c>
      <c r="CQ32" s="17" t="e">
        <v>#VALUE!</v>
      </c>
      <c r="CR32" s="17">
        <v>5300</v>
      </c>
      <c r="CS32" s="17" t="e">
        <v>#VALUE!</v>
      </c>
      <c r="CT32" s="17">
        <v>1000</v>
      </c>
      <c r="CU32" s="17" t="e">
        <v>#VALUE!</v>
      </c>
      <c r="CV32" s="17">
        <v>3</v>
      </c>
      <c r="CW32" s="17">
        <v>44</v>
      </c>
      <c r="CX32" s="17">
        <v>50</v>
      </c>
      <c r="CY32" s="17">
        <v>3</v>
      </c>
      <c r="CZ32" s="17">
        <v>45</v>
      </c>
      <c r="DA32" s="17">
        <v>55.000000000000007</v>
      </c>
      <c r="DB32" s="17">
        <v>33</v>
      </c>
      <c r="DC32" s="17" t="e">
        <v>#VALUE!</v>
      </c>
      <c r="DD32" s="17">
        <v>5400</v>
      </c>
      <c r="DE32" s="17" t="e">
        <v>#VALUE!</v>
      </c>
      <c r="DF32" s="17">
        <v>900</v>
      </c>
      <c r="DG32" s="17" t="e">
        <v>#VALUE!</v>
      </c>
      <c r="DH32" s="17">
        <v>7.0000000000000009</v>
      </c>
      <c r="DI32" s="17">
        <v>50</v>
      </c>
      <c r="DJ32" s="17">
        <v>37</v>
      </c>
      <c r="DK32" s="17">
        <v>6</v>
      </c>
      <c r="DL32" s="17">
        <v>33</v>
      </c>
      <c r="DM32" s="17">
        <v>46</v>
      </c>
      <c r="DN32" s="17">
        <v>51</v>
      </c>
      <c r="DO32" s="17">
        <v>35</v>
      </c>
      <c r="DP32" s="17">
        <v>37</v>
      </c>
      <c r="DQ32" s="17">
        <v>45</v>
      </c>
      <c r="DR32" s="17" t="e">
        <v>#VALUE!</v>
      </c>
      <c r="DS32" s="17">
        <v>5300</v>
      </c>
      <c r="DT32" s="17" t="e">
        <v>#VALUE!</v>
      </c>
      <c r="DU32" s="17">
        <v>800</v>
      </c>
      <c r="DV32" s="17" t="e">
        <v>#VALUE!</v>
      </c>
      <c r="DW32" s="17">
        <v>9</v>
      </c>
      <c r="DX32" s="17">
        <v>50</v>
      </c>
      <c r="DY32" s="17">
        <v>40</v>
      </c>
      <c r="DZ32" s="17">
        <v>1</v>
      </c>
      <c r="EA32" s="17">
        <v>22</v>
      </c>
      <c r="EB32" s="17">
        <v>42</v>
      </c>
      <c r="EC32" s="17">
        <v>62</v>
      </c>
      <c r="ED32" s="17">
        <v>28.999999999999996</v>
      </c>
      <c r="EE32" s="17">
        <v>48</v>
      </c>
      <c r="EF32" s="17">
        <v>45</v>
      </c>
      <c r="EG32" s="17">
        <v>42</v>
      </c>
      <c r="EH32" s="17">
        <v>51</v>
      </c>
      <c r="EI32" s="17">
        <v>66</v>
      </c>
      <c r="EJ32" s="17">
        <v>45</v>
      </c>
      <c r="EK32" s="17">
        <v>59</v>
      </c>
      <c r="EL32" s="17">
        <v>32</v>
      </c>
      <c r="EM32" s="17">
        <v>30</v>
      </c>
      <c r="EN32" s="17">
        <v>52</v>
      </c>
      <c r="EO32" s="17">
        <v>69</v>
      </c>
      <c r="EP32" s="17">
        <v>71</v>
      </c>
      <c r="EQ32" s="17">
        <v>41</v>
      </c>
      <c r="ER32" s="17">
        <v>54</v>
      </c>
      <c r="ES32" s="17">
        <v>55.000000000000007</v>
      </c>
      <c r="ET32" s="17">
        <v>52</v>
      </c>
      <c r="EU32" s="17">
        <v>39</v>
      </c>
      <c r="EV32" s="17">
        <v>33</v>
      </c>
      <c r="EW32" s="17">
        <v>32</v>
      </c>
      <c r="EX32" s="17">
        <v>42</v>
      </c>
      <c r="EY32" s="17">
        <v>53</v>
      </c>
      <c r="EZ32" s="17" t="e">
        <v>#VALUE!</v>
      </c>
      <c r="FA32" s="17">
        <v>5200</v>
      </c>
      <c r="FB32" s="17" t="e">
        <v>#VALUE!</v>
      </c>
      <c r="FC32" s="17">
        <v>1000</v>
      </c>
      <c r="FD32" s="17" t="e">
        <v>#VALUE!</v>
      </c>
      <c r="FE32" s="17">
        <v>28.000000000000004</v>
      </c>
      <c r="FF32" s="17">
        <v>46</v>
      </c>
      <c r="FG32" s="17">
        <v>21</v>
      </c>
      <c r="FH32" s="17">
        <v>4</v>
      </c>
      <c r="FI32" s="17">
        <v>1</v>
      </c>
      <c r="FJ32" s="40" t="s">
        <v>149</v>
      </c>
      <c r="FK32" s="41">
        <v>2.4096385542168677</v>
      </c>
      <c r="FL32" s="41">
        <v>43.373493975903614</v>
      </c>
      <c r="FM32" s="41">
        <v>46.987951807228917</v>
      </c>
      <c r="FN32" s="41">
        <v>7.2289156626506017</v>
      </c>
      <c r="FO32" s="41">
        <v>3.6144578313253009</v>
      </c>
      <c r="FP32" s="41">
        <v>59.036144578313255</v>
      </c>
      <c r="FQ32" s="41">
        <v>36.144578313253014</v>
      </c>
      <c r="FR32" s="41">
        <v>1.2048192771084338</v>
      </c>
      <c r="FS32" s="41">
        <v>15.66265060240964</v>
      </c>
      <c r="FT32" s="41">
        <v>59.036144578313255</v>
      </c>
      <c r="FU32" s="41">
        <v>22.891566265060241</v>
      </c>
      <c r="FV32" s="41">
        <v>2.4096385542168677</v>
      </c>
      <c r="FW32" s="41">
        <v>9.6385542168674707</v>
      </c>
      <c r="FX32" s="41">
        <v>50.602409638554214</v>
      </c>
      <c r="FY32" s="41">
        <v>38.554216867469883</v>
      </c>
      <c r="FZ32" s="41">
        <v>1.2048192771084338</v>
      </c>
      <c r="GA32" s="41">
        <v>42.168674698795186</v>
      </c>
      <c r="GB32" s="41">
        <v>44.578313253012048</v>
      </c>
      <c r="GC32" s="41">
        <v>7.2289156626506017</v>
      </c>
      <c r="GD32" s="41">
        <v>6.024096385542169</v>
      </c>
      <c r="GE32" s="41">
        <v>0</v>
      </c>
      <c r="GF32" s="40" t="s">
        <v>149</v>
      </c>
      <c r="GG32" s="41">
        <v>2.2222222222222223</v>
      </c>
      <c r="GH32" s="41">
        <v>48.888888888888886</v>
      </c>
      <c r="GI32" s="41">
        <v>45.555555555555557</v>
      </c>
      <c r="GJ32" s="41">
        <v>3.3333333333333335</v>
      </c>
      <c r="GK32" s="41">
        <v>3.3333333333333335</v>
      </c>
      <c r="GL32" s="41">
        <v>64.444444444444443</v>
      </c>
      <c r="GM32" s="41">
        <v>31.111111111111111</v>
      </c>
      <c r="GN32" s="41">
        <v>1.1111111111111112</v>
      </c>
      <c r="GO32" s="41">
        <v>11.111111111111111</v>
      </c>
      <c r="GP32" s="41">
        <v>63.333333333333329</v>
      </c>
      <c r="GQ32" s="41">
        <v>23.333333333333332</v>
      </c>
      <c r="GR32" s="41">
        <v>2.2222222222222223</v>
      </c>
      <c r="GS32" s="41">
        <v>2.2222222222222223</v>
      </c>
      <c r="GT32" s="41">
        <v>63.333333333333329</v>
      </c>
      <c r="GU32" s="41">
        <v>33.333333333333329</v>
      </c>
      <c r="GV32" s="41">
        <v>1.1111111111111112</v>
      </c>
      <c r="GW32" s="41">
        <v>50</v>
      </c>
      <c r="GX32" s="41">
        <v>40</v>
      </c>
      <c r="GY32" s="41">
        <v>6.666666666666667</v>
      </c>
      <c r="GZ32" s="41">
        <v>2.2222222222222223</v>
      </c>
      <c r="HA32" s="41">
        <v>1.1111111111111112</v>
      </c>
    </row>
    <row r="33" spans="1:209" x14ac:dyDescent="0.2">
      <c r="A33" s="37" t="s">
        <v>28</v>
      </c>
      <c r="B33" s="38">
        <v>54</v>
      </c>
      <c r="C33" s="39" t="s">
        <v>121</v>
      </c>
      <c r="D33" s="38">
        <v>9</v>
      </c>
      <c r="E33" s="39" t="s">
        <v>121</v>
      </c>
      <c r="F33" s="17">
        <v>2</v>
      </c>
      <c r="G33" s="17">
        <v>39</v>
      </c>
      <c r="H33" s="17">
        <v>50</v>
      </c>
      <c r="I33" s="17">
        <v>10</v>
      </c>
      <c r="J33" s="17">
        <v>46</v>
      </c>
      <c r="K33" s="17">
        <v>45</v>
      </c>
      <c r="L33" s="17">
        <v>52</v>
      </c>
      <c r="M33" s="37" t="s">
        <v>28</v>
      </c>
      <c r="N33" s="38">
        <v>49</v>
      </c>
      <c r="O33" s="39" t="s">
        <v>121</v>
      </c>
      <c r="P33" s="38">
        <v>12</v>
      </c>
      <c r="Q33" s="39" t="s">
        <v>121</v>
      </c>
      <c r="R33" s="17">
        <v>18</v>
      </c>
      <c r="S33" s="17">
        <v>37</v>
      </c>
      <c r="T33" s="17">
        <v>44</v>
      </c>
      <c r="U33" s="17">
        <v>2</v>
      </c>
      <c r="V33" s="17">
        <v>56.000000000000007</v>
      </c>
      <c r="W33" s="17">
        <v>48</v>
      </c>
      <c r="X33" s="17">
        <v>57.999999999999993</v>
      </c>
      <c r="Y33" s="37" t="s">
        <v>28</v>
      </c>
      <c r="Z33" s="38">
        <v>51</v>
      </c>
      <c r="AA33" s="39" t="s">
        <v>121</v>
      </c>
      <c r="AB33" s="38">
        <v>10</v>
      </c>
      <c r="AC33" s="39" t="s">
        <v>121</v>
      </c>
      <c r="AD33" s="17">
        <v>16</v>
      </c>
      <c r="AE33" s="17">
        <v>52</v>
      </c>
      <c r="AF33" s="17">
        <v>28.999999999999996</v>
      </c>
      <c r="AG33" s="17">
        <v>3</v>
      </c>
      <c r="AH33" s="17">
        <v>56.000000000000007</v>
      </c>
      <c r="AI33" s="17">
        <v>48</v>
      </c>
      <c r="AJ33" s="17">
        <v>54</v>
      </c>
      <c r="AK33" s="17">
        <v>41</v>
      </c>
      <c r="AL33" s="17">
        <v>46</v>
      </c>
      <c r="AM33" s="17">
        <v>51</v>
      </c>
      <c r="AN33" s="17" t="e">
        <v>#VALUE!</v>
      </c>
      <c r="AO33" s="17">
        <v>5200</v>
      </c>
      <c r="AP33" s="17" t="e">
        <v>#VALUE!</v>
      </c>
      <c r="AQ33" s="17">
        <v>900</v>
      </c>
      <c r="AR33" s="17" t="e">
        <v>#VALUE!</v>
      </c>
      <c r="AS33" s="17">
        <v>13</v>
      </c>
      <c r="AT33" s="17">
        <v>56.000000000000007</v>
      </c>
      <c r="AU33" s="17">
        <v>28.999999999999996</v>
      </c>
      <c r="AV33" s="17">
        <v>2</v>
      </c>
      <c r="AW33" s="17">
        <v>30</v>
      </c>
      <c r="AX33" s="17">
        <v>38</v>
      </c>
      <c r="AY33" s="17">
        <v>68</v>
      </c>
      <c r="AZ33" s="17">
        <v>30</v>
      </c>
      <c r="BA33" s="17">
        <v>26</v>
      </c>
      <c r="BB33" s="17">
        <v>61</v>
      </c>
      <c r="BC33" s="17">
        <v>37</v>
      </c>
      <c r="BD33" s="17">
        <v>50</v>
      </c>
      <c r="BE33" s="17">
        <v>49</v>
      </c>
      <c r="BF33" s="17">
        <v>62</v>
      </c>
      <c r="BG33" s="17">
        <v>51</v>
      </c>
      <c r="BH33" s="17">
        <v>69</v>
      </c>
      <c r="BI33" s="17">
        <v>16</v>
      </c>
      <c r="BJ33" s="17">
        <v>14.000000000000002</v>
      </c>
      <c r="BK33" s="17">
        <v>49</v>
      </c>
      <c r="BL33" s="17">
        <v>56.999999999999993</v>
      </c>
      <c r="BM33" s="17">
        <v>67</v>
      </c>
      <c r="BN33" s="17">
        <v>13</v>
      </c>
      <c r="BO33" s="17">
        <v>42</v>
      </c>
      <c r="BP33" s="17">
        <v>22</v>
      </c>
      <c r="BQ33" s="17">
        <v>44</v>
      </c>
      <c r="BR33" s="17">
        <v>47</v>
      </c>
      <c r="BS33" s="17">
        <v>56.000000000000007</v>
      </c>
      <c r="BT33" s="17">
        <v>46</v>
      </c>
      <c r="BU33" s="17" t="e">
        <v>#VALUE!</v>
      </c>
      <c r="BV33" s="17">
        <v>5100</v>
      </c>
      <c r="BW33" s="17" t="e">
        <v>#VALUE!</v>
      </c>
      <c r="BX33" s="17">
        <v>1100</v>
      </c>
      <c r="BY33" s="17" t="e">
        <v>#VALUE!</v>
      </c>
      <c r="BZ33" s="17">
        <v>42</v>
      </c>
      <c r="CA33" s="17">
        <v>40</v>
      </c>
      <c r="CB33" s="17">
        <v>10</v>
      </c>
      <c r="CC33" s="17">
        <v>5</v>
      </c>
      <c r="CD33" s="17">
        <v>3</v>
      </c>
      <c r="CE33" s="17" t="e">
        <v>#VALUE!</v>
      </c>
      <c r="CF33" s="17">
        <v>5600</v>
      </c>
      <c r="CG33" s="17" t="e">
        <v>#VALUE!</v>
      </c>
      <c r="CH33" s="17">
        <v>900</v>
      </c>
      <c r="CI33" s="17" t="e">
        <v>#VALUE!</v>
      </c>
      <c r="CJ33" s="17">
        <v>1</v>
      </c>
      <c r="CK33" s="17">
        <v>28.999999999999996</v>
      </c>
      <c r="CL33" s="17">
        <v>55.000000000000007</v>
      </c>
      <c r="CM33" s="17">
        <v>14.000000000000002</v>
      </c>
      <c r="CN33" s="17">
        <v>39</v>
      </c>
      <c r="CO33" s="17">
        <v>46</v>
      </c>
      <c r="CP33" s="17">
        <v>42</v>
      </c>
      <c r="CQ33" s="17" t="e">
        <v>#VALUE!</v>
      </c>
      <c r="CR33" s="17">
        <v>5000</v>
      </c>
      <c r="CS33" s="17" t="e">
        <v>#VALUE!</v>
      </c>
      <c r="CT33" s="17">
        <v>1000</v>
      </c>
      <c r="CU33" s="17" t="e">
        <v>#VALUE!</v>
      </c>
      <c r="CV33" s="17">
        <v>11</v>
      </c>
      <c r="CW33" s="17">
        <v>40</v>
      </c>
      <c r="CX33" s="17">
        <v>48</v>
      </c>
      <c r="CY33" s="17">
        <v>1</v>
      </c>
      <c r="CZ33" s="17">
        <v>50</v>
      </c>
      <c r="DA33" s="17">
        <v>57.999999999999993</v>
      </c>
      <c r="DB33" s="17">
        <v>40</v>
      </c>
      <c r="DC33" s="17" t="e">
        <v>#VALUE!</v>
      </c>
      <c r="DD33" s="17">
        <v>5100</v>
      </c>
      <c r="DE33" s="17" t="e">
        <v>#VALUE!</v>
      </c>
      <c r="DF33" s="17">
        <v>1100</v>
      </c>
      <c r="DG33" s="17" t="e">
        <v>#VALUE!</v>
      </c>
      <c r="DH33" s="17">
        <v>20</v>
      </c>
      <c r="DI33" s="17">
        <v>41</v>
      </c>
      <c r="DJ33" s="17">
        <v>36</v>
      </c>
      <c r="DK33" s="17">
        <v>2</v>
      </c>
      <c r="DL33" s="17">
        <v>41</v>
      </c>
      <c r="DM33" s="17">
        <v>48</v>
      </c>
      <c r="DN33" s="17">
        <v>54</v>
      </c>
      <c r="DO33" s="17">
        <v>44</v>
      </c>
      <c r="DP33" s="17">
        <v>41</v>
      </c>
      <c r="DQ33" s="17">
        <v>53</v>
      </c>
      <c r="DR33" s="17" t="e">
        <v>#VALUE!</v>
      </c>
      <c r="DS33" s="17">
        <v>5100</v>
      </c>
      <c r="DT33" s="17" t="e">
        <v>#VALUE!</v>
      </c>
      <c r="DU33" s="17">
        <v>900</v>
      </c>
      <c r="DV33" s="17" t="e">
        <v>#VALUE!</v>
      </c>
      <c r="DW33" s="17">
        <v>13</v>
      </c>
      <c r="DX33" s="17">
        <v>56.999999999999993</v>
      </c>
      <c r="DY33" s="17">
        <v>28.999999999999996</v>
      </c>
      <c r="DZ33" s="17">
        <v>1</v>
      </c>
      <c r="EA33" s="17">
        <v>34</v>
      </c>
      <c r="EB33" s="17">
        <v>46</v>
      </c>
      <c r="EC33" s="17">
        <v>59</v>
      </c>
      <c r="ED33" s="17">
        <v>41</v>
      </c>
      <c r="EE33" s="17">
        <v>61</v>
      </c>
      <c r="EF33" s="17">
        <v>49</v>
      </c>
      <c r="EG33" s="17">
        <v>56.000000000000007</v>
      </c>
      <c r="EH33" s="17">
        <v>53</v>
      </c>
      <c r="EI33" s="17">
        <v>62</v>
      </c>
      <c r="EJ33" s="17">
        <v>44</v>
      </c>
      <c r="EK33" s="17">
        <v>50</v>
      </c>
      <c r="EL33" s="17">
        <v>34</v>
      </c>
      <c r="EM33" s="17">
        <v>32</v>
      </c>
      <c r="EN33" s="17">
        <v>52</v>
      </c>
      <c r="EO33" s="17">
        <v>65</v>
      </c>
      <c r="EP33" s="17">
        <v>68</v>
      </c>
      <c r="EQ33" s="17">
        <v>45</v>
      </c>
      <c r="ER33" s="17">
        <v>67</v>
      </c>
      <c r="ES33" s="17">
        <v>61</v>
      </c>
      <c r="ET33" s="17">
        <v>52</v>
      </c>
      <c r="EU33" s="17">
        <v>44</v>
      </c>
      <c r="EV33" s="17">
        <v>43</v>
      </c>
      <c r="EW33" s="17">
        <v>40</v>
      </c>
      <c r="EX33" s="17">
        <v>46</v>
      </c>
      <c r="EY33" s="17">
        <v>40</v>
      </c>
      <c r="EZ33" s="17" t="e">
        <v>#VALUE!</v>
      </c>
      <c r="FA33" s="17">
        <v>4800</v>
      </c>
      <c r="FB33" s="17" t="e">
        <v>#VALUE!</v>
      </c>
      <c r="FC33" s="17">
        <v>1000</v>
      </c>
      <c r="FD33" s="17" t="e">
        <v>#VALUE!</v>
      </c>
      <c r="FE33" s="17">
        <v>52</v>
      </c>
      <c r="FF33" s="17">
        <v>31</v>
      </c>
      <c r="FG33" s="17">
        <v>14.000000000000002</v>
      </c>
      <c r="FH33" s="17">
        <v>2</v>
      </c>
      <c r="FI33" s="17">
        <v>0</v>
      </c>
      <c r="FJ33" s="40" t="s">
        <v>150</v>
      </c>
      <c r="FK33" s="41">
        <v>6.3492063492063489</v>
      </c>
      <c r="FL33" s="41">
        <v>47.619047619047613</v>
      </c>
      <c r="FM33" s="41">
        <v>41.269841269841265</v>
      </c>
      <c r="FN33" s="41">
        <v>4.7619047619047619</v>
      </c>
      <c r="FO33" s="41">
        <v>1.5873015873015872</v>
      </c>
      <c r="FP33" s="41">
        <v>63.492063492063487</v>
      </c>
      <c r="FQ33" s="41">
        <v>34.920634920634917</v>
      </c>
      <c r="FR33" s="41">
        <v>0</v>
      </c>
      <c r="FS33" s="41">
        <v>12.698412698412698</v>
      </c>
      <c r="FT33" s="41">
        <v>63.492063492063487</v>
      </c>
      <c r="FU33" s="41">
        <v>22.222222222222221</v>
      </c>
      <c r="FV33" s="41">
        <v>1.5873015873015872</v>
      </c>
      <c r="FW33" s="41">
        <v>6.3492063492063489</v>
      </c>
      <c r="FX33" s="41">
        <v>52.380952380952387</v>
      </c>
      <c r="FY33" s="41">
        <v>39.682539682539684</v>
      </c>
      <c r="FZ33" s="41">
        <v>1.5873015873015872</v>
      </c>
      <c r="GA33" s="41">
        <v>68.100000000000009</v>
      </c>
      <c r="GB33" s="41">
        <v>26.400000000000002</v>
      </c>
      <c r="GC33" s="41">
        <v>5.5</v>
      </c>
      <c r="GD33" s="41">
        <v>0</v>
      </c>
      <c r="GE33" s="41">
        <v>0</v>
      </c>
      <c r="GF33" s="40" t="s">
        <v>150</v>
      </c>
      <c r="GG33" s="41">
        <v>1.5625</v>
      </c>
      <c r="GH33" s="41">
        <v>34.375</v>
      </c>
      <c r="GI33" s="41">
        <v>56.25</v>
      </c>
      <c r="GJ33" s="41">
        <v>7.8125</v>
      </c>
      <c r="GK33" s="41">
        <v>4.6875</v>
      </c>
      <c r="GL33" s="41">
        <v>37.5</v>
      </c>
      <c r="GM33" s="41">
        <v>54.6875</v>
      </c>
      <c r="GN33" s="41">
        <v>3.125</v>
      </c>
      <c r="GO33" s="41">
        <v>7.8125</v>
      </c>
      <c r="GP33" s="41">
        <v>56.25</v>
      </c>
      <c r="GQ33" s="41">
        <v>35.9375</v>
      </c>
      <c r="GR33" s="41">
        <v>0</v>
      </c>
      <c r="GS33" s="41">
        <v>4.6875</v>
      </c>
      <c r="GT33" s="41">
        <v>46.875</v>
      </c>
      <c r="GU33" s="41">
        <v>46.875</v>
      </c>
      <c r="GV33" s="41">
        <v>1.5625</v>
      </c>
      <c r="GW33" s="41">
        <v>47.699999999999996</v>
      </c>
      <c r="GX33" s="41">
        <v>44.1</v>
      </c>
      <c r="GY33" s="41">
        <v>6.3</v>
      </c>
      <c r="GZ33" s="41">
        <v>1.7999999999999998</v>
      </c>
      <c r="HA33" s="41">
        <v>0</v>
      </c>
    </row>
    <row r="34" spans="1:209" x14ac:dyDescent="0.2">
      <c r="A34" s="37" t="s">
        <v>29</v>
      </c>
      <c r="B34" s="38">
        <v>57</v>
      </c>
      <c r="C34" s="39" t="s">
        <v>121</v>
      </c>
      <c r="D34" s="38">
        <v>7</v>
      </c>
      <c r="E34" s="39" t="s">
        <v>121</v>
      </c>
      <c r="F34" s="17">
        <v>0</v>
      </c>
      <c r="G34" s="17">
        <v>22</v>
      </c>
      <c r="H34" s="17">
        <v>70</v>
      </c>
      <c r="I34" s="17">
        <v>8</v>
      </c>
      <c r="J34" s="17">
        <v>38</v>
      </c>
      <c r="K34" s="17">
        <v>42</v>
      </c>
      <c r="L34" s="17">
        <v>50</v>
      </c>
      <c r="M34" s="37" t="s">
        <v>29</v>
      </c>
      <c r="N34" s="38">
        <v>50</v>
      </c>
      <c r="O34" s="39" t="s">
        <v>121</v>
      </c>
      <c r="P34" s="38">
        <v>10</v>
      </c>
      <c r="Q34" s="39" t="s">
        <v>121</v>
      </c>
      <c r="R34" s="17">
        <v>8</v>
      </c>
      <c r="S34" s="17">
        <v>42</v>
      </c>
      <c r="T34" s="17">
        <v>50</v>
      </c>
      <c r="U34" s="17">
        <v>0</v>
      </c>
      <c r="V34" s="17">
        <v>55.000000000000007</v>
      </c>
      <c r="W34" s="17">
        <v>47</v>
      </c>
      <c r="X34" s="17">
        <v>53</v>
      </c>
      <c r="Y34" s="37" t="s">
        <v>29</v>
      </c>
      <c r="Z34" s="38">
        <v>52</v>
      </c>
      <c r="AA34" s="39" t="s">
        <v>121</v>
      </c>
      <c r="AB34" s="38">
        <v>9</v>
      </c>
      <c r="AC34" s="39" t="s">
        <v>121</v>
      </c>
      <c r="AD34" s="17">
        <v>13</v>
      </c>
      <c r="AE34" s="17">
        <v>52</v>
      </c>
      <c r="AF34" s="17">
        <v>36</v>
      </c>
      <c r="AG34" s="17">
        <v>0</v>
      </c>
      <c r="AH34" s="17">
        <v>51</v>
      </c>
      <c r="AI34" s="17">
        <v>50</v>
      </c>
      <c r="AJ34" s="17">
        <v>59</v>
      </c>
      <c r="AK34" s="17">
        <v>36</v>
      </c>
      <c r="AL34" s="17">
        <v>43</v>
      </c>
      <c r="AM34" s="17">
        <v>44</v>
      </c>
      <c r="AN34" s="17" t="e">
        <v>#VALUE!</v>
      </c>
      <c r="AO34" s="17">
        <v>5200</v>
      </c>
      <c r="AP34" s="17" t="e">
        <v>#VALUE!</v>
      </c>
      <c r="AQ34" s="17">
        <v>800</v>
      </c>
      <c r="AR34" s="17" t="e">
        <v>#VALUE!</v>
      </c>
      <c r="AS34" s="17">
        <v>9</v>
      </c>
      <c r="AT34" s="17">
        <v>59</v>
      </c>
      <c r="AU34" s="17">
        <v>31</v>
      </c>
      <c r="AV34" s="17">
        <v>0</v>
      </c>
      <c r="AW34" s="17">
        <v>39</v>
      </c>
      <c r="AX34" s="17">
        <v>33</v>
      </c>
      <c r="AY34" s="17">
        <v>70</v>
      </c>
      <c r="AZ34" s="17">
        <v>26</v>
      </c>
      <c r="BA34" s="17">
        <v>34</v>
      </c>
      <c r="BB34" s="17">
        <v>74</v>
      </c>
      <c r="BC34" s="17">
        <v>37</v>
      </c>
      <c r="BD34" s="17">
        <v>40</v>
      </c>
      <c r="BE34" s="17">
        <v>53</v>
      </c>
      <c r="BF34" s="17">
        <v>64</v>
      </c>
      <c r="BG34" s="17">
        <v>52</v>
      </c>
      <c r="BH34" s="17">
        <v>62</v>
      </c>
      <c r="BI34" s="17">
        <v>11</v>
      </c>
      <c r="BJ34" s="17">
        <v>22</v>
      </c>
      <c r="BK34" s="17">
        <v>54</v>
      </c>
      <c r="BL34" s="17">
        <v>56.000000000000007</v>
      </c>
      <c r="BM34" s="17" t="e">
        <v>#VALUE!</v>
      </c>
      <c r="BN34" s="17">
        <v>14.000000000000002</v>
      </c>
      <c r="BO34" s="17">
        <v>44</v>
      </c>
      <c r="BP34" s="17">
        <v>25</v>
      </c>
      <c r="BQ34" s="17">
        <v>53</v>
      </c>
      <c r="BR34" s="17">
        <v>43</v>
      </c>
      <c r="BS34" s="17">
        <v>49</v>
      </c>
      <c r="BT34" s="17">
        <v>50</v>
      </c>
      <c r="BU34" s="17" t="e">
        <v>#VALUE!</v>
      </c>
      <c r="BV34" s="17">
        <v>5300</v>
      </c>
      <c r="BW34" s="17" t="e">
        <v>#VALUE!</v>
      </c>
      <c r="BX34" s="17">
        <v>1000</v>
      </c>
      <c r="BY34" s="17" t="e">
        <v>#VALUE!</v>
      </c>
      <c r="BZ34" s="17">
        <v>34</v>
      </c>
      <c r="CA34" s="17">
        <v>33</v>
      </c>
      <c r="CB34" s="17">
        <v>23</v>
      </c>
      <c r="CC34" s="17">
        <v>9</v>
      </c>
      <c r="CD34" s="17">
        <v>0</v>
      </c>
      <c r="CE34" s="17" t="e">
        <v>#VALUE!</v>
      </c>
      <c r="CF34" s="17">
        <v>5400</v>
      </c>
      <c r="CG34" s="17" t="e">
        <v>#VALUE!</v>
      </c>
      <c r="CH34" s="17">
        <v>800</v>
      </c>
      <c r="CI34" s="17" t="e">
        <v>#VALUE!</v>
      </c>
      <c r="CJ34" s="17">
        <v>1</v>
      </c>
      <c r="CK34" s="17">
        <v>32</v>
      </c>
      <c r="CL34" s="17">
        <v>61</v>
      </c>
      <c r="CM34" s="17">
        <v>6</v>
      </c>
      <c r="CN34" s="17">
        <v>44</v>
      </c>
      <c r="CO34" s="17">
        <v>49</v>
      </c>
      <c r="CP34" s="17">
        <v>47</v>
      </c>
      <c r="CQ34" s="17" t="e">
        <v>#VALUE!</v>
      </c>
      <c r="CR34" s="17">
        <v>4600</v>
      </c>
      <c r="CS34" s="17" t="e">
        <v>#VALUE!</v>
      </c>
      <c r="CT34" s="17">
        <v>1000</v>
      </c>
      <c r="CU34" s="17" t="e">
        <v>#VALUE!</v>
      </c>
      <c r="CV34" s="17">
        <v>14.000000000000002</v>
      </c>
      <c r="CW34" s="17">
        <v>54</v>
      </c>
      <c r="CX34" s="17">
        <v>32</v>
      </c>
      <c r="CY34" s="17">
        <v>0</v>
      </c>
      <c r="CZ34" s="17">
        <v>56.000000000000007</v>
      </c>
      <c r="DA34" s="17">
        <v>61</v>
      </c>
      <c r="DB34" s="17">
        <v>45</v>
      </c>
      <c r="DC34" s="17" t="e">
        <v>#VALUE!</v>
      </c>
      <c r="DD34" s="17">
        <v>5000</v>
      </c>
      <c r="DE34" s="17" t="e">
        <v>#VALUE!</v>
      </c>
      <c r="DF34" s="17">
        <v>900</v>
      </c>
      <c r="DG34" s="17" t="e">
        <v>#VALUE!</v>
      </c>
      <c r="DH34" s="17">
        <v>16</v>
      </c>
      <c r="DI34" s="17">
        <v>57.999999999999993</v>
      </c>
      <c r="DJ34" s="17">
        <v>26</v>
      </c>
      <c r="DK34" s="17">
        <v>0</v>
      </c>
      <c r="DL34" s="17">
        <v>43</v>
      </c>
      <c r="DM34" s="17">
        <v>52</v>
      </c>
      <c r="DN34" s="17">
        <v>61</v>
      </c>
      <c r="DO34" s="17">
        <v>47</v>
      </c>
      <c r="DP34" s="17">
        <v>43</v>
      </c>
      <c r="DQ34" s="17">
        <v>51</v>
      </c>
      <c r="DR34" s="17" t="e">
        <v>#VALUE!</v>
      </c>
      <c r="DS34" s="17">
        <v>4800</v>
      </c>
      <c r="DT34" s="17" t="e">
        <v>#VALUE!</v>
      </c>
      <c r="DU34" s="17">
        <v>800</v>
      </c>
      <c r="DV34" s="17" t="e">
        <v>#VALUE!</v>
      </c>
      <c r="DW34" s="17">
        <v>20</v>
      </c>
      <c r="DX34" s="17">
        <v>61</v>
      </c>
      <c r="DY34" s="17">
        <v>19</v>
      </c>
      <c r="DZ34" s="17">
        <v>0</v>
      </c>
      <c r="EA34" s="17">
        <v>36</v>
      </c>
      <c r="EB34" s="17">
        <v>46</v>
      </c>
      <c r="EC34" s="17">
        <v>67</v>
      </c>
      <c r="ED34" s="17">
        <v>45</v>
      </c>
      <c r="EE34" s="17">
        <v>62</v>
      </c>
      <c r="EF34" s="17">
        <v>50</v>
      </c>
      <c r="EG34" s="17">
        <v>59</v>
      </c>
      <c r="EH34" s="17">
        <v>59</v>
      </c>
      <c r="EI34" s="17">
        <v>70</v>
      </c>
      <c r="EJ34" s="17">
        <v>74</v>
      </c>
      <c r="EK34" s="17">
        <v>62</v>
      </c>
      <c r="EL34" s="17">
        <v>39</v>
      </c>
      <c r="EM34" s="17">
        <v>42</v>
      </c>
      <c r="EN34" s="17">
        <v>61</v>
      </c>
      <c r="EO34" s="17">
        <v>67</v>
      </c>
      <c r="EP34" s="17">
        <v>70</v>
      </c>
      <c r="EQ34" s="17">
        <v>44</v>
      </c>
      <c r="ER34" s="17">
        <v>71</v>
      </c>
      <c r="ES34" s="17">
        <v>82</v>
      </c>
      <c r="ET34" s="17">
        <v>54</v>
      </c>
      <c r="EU34" s="17">
        <v>54</v>
      </c>
      <c r="EV34" s="17">
        <v>51</v>
      </c>
      <c r="EW34" s="17">
        <v>41</v>
      </c>
      <c r="EX34" s="17">
        <v>49</v>
      </c>
      <c r="EY34" s="17">
        <v>59</v>
      </c>
      <c r="EZ34" s="17" t="e">
        <v>#VALUE!</v>
      </c>
      <c r="FA34" s="17">
        <v>4900</v>
      </c>
      <c r="FB34" s="17" t="e">
        <v>#VALUE!</v>
      </c>
      <c r="FC34" s="17">
        <v>1000</v>
      </c>
      <c r="FD34" s="17" t="e">
        <v>#VALUE!</v>
      </c>
      <c r="FE34" s="17">
        <v>48</v>
      </c>
      <c r="FF34" s="17">
        <v>33</v>
      </c>
      <c r="FG34" s="17">
        <v>13</v>
      </c>
      <c r="FH34" s="17">
        <v>4</v>
      </c>
      <c r="FI34" s="17">
        <v>1</v>
      </c>
      <c r="FJ34" s="40" t="s">
        <v>151</v>
      </c>
      <c r="FK34" s="41">
        <v>3.5087719298245612</v>
      </c>
      <c r="FL34" s="41">
        <v>47.368421052631575</v>
      </c>
      <c r="FM34" s="41">
        <v>40.350877192982452</v>
      </c>
      <c r="FN34" s="41">
        <v>8.7719298245614024</v>
      </c>
      <c r="FO34" s="41">
        <v>1.7543859649122806</v>
      </c>
      <c r="FP34" s="41">
        <v>52.631578947368418</v>
      </c>
      <c r="FQ34" s="41">
        <v>45.614035087719294</v>
      </c>
      <c r="FR34" s="41">
        <v>0</v>
      </c>
      <c r="FS34" s="41">
        <v>14.035087719298245</v>
      </c>
      <c r="FT34" s="41">
        <v>56.140350877192979</v>
      </c>
      <c r="FU34" s="41">
        <v>29.82456140350877</v>
      </c>
      <c r="FV34" s="41">
        <v>0</v>
      </c>
      <c r="FW34" s="41">
        <v>5.2631578947368416</v>
      </c>
      <c r="FX34" s="41">
        <v>59.649122807017541</v>
      </c>
      <c r="FY34" s="41">
        <v>33.333333333333329</v>
      </c>
      <c r="FZ34" s="41">
        <v>1.7543859649122806</v>
      </c>
      <c r="GA34" s="41">
        <v>42.105263157894733</v>
      </c>
      <c r="GB34" s="41">
        <v>50.877192982456144</v>
      </c>
      <c r="GC34" s="41">
        <v>3.5087719298245612</v>
      </c>
      <c r="GD34" s="41">
        <v>1.7543859649122806</v>
      </c>
      <c r="GE34" s="41">
        <v>1.7543859649122806</v>
      </c>
      <c r="GF34" s="40" t="s">
        <v>151</v>
      </c>
      <c r="GG34" s="41">
        <v>1.6129032258064515</v>
      </c>
      <c r="GH34" s="41">
        <v>38.70967741935484</v>
      </c>
      <c r="GI34" s="41">
        <v>53.225806451612897</v>
      </c>
      <c r="GJ34" s="41">
        <v>6.4516129032258061</v>
      </c>
      <c r="GK34" s="41">
        <v>3.225806451612903</v>
      </c>
      <c r="GL34" s="41">
        <v>59.677419354838712</v>
      </c>
      <c r="GM34" s="41">
        <v>37.096774193548384</v>
      </c>
      <c r="GN34" s="41">
        <v>0</v>
      </c>
      <c r="GO34" s="41">
        <v>11.29032258064516</v>
      </c>
      <c r="GP34" s="41">
        <v>59.677419354838712</v>
      </c>
      <c r="GQ34" s="41">
        <v>25.806451612903224</v>
      </c>
      <c r="GR34" s="41">
        <v>3.225806451612903</v>
      </c>
      <c r="GS34" s="41">
        <v>3.225806451612903</v>
      </c>
      <c r="GT34" s="41">
        <v>53.225806451612897</v>
      </c>
      <c r="GU34" s="41">
        <v>43.548387096774192</v>
      </c>
      <c r="GV34" s="41">
        <v>0</v>
      </c>
      <c r="GW34" s="41">
        <v>42</v>
      </c>
      <c r="GX34" s="41">
        <v>50</v>
      </c>
      <c r="GY34" s="41">
        <v>3</v>
      </c>
      <c r="GZ34" s="41">
        <v>5</v>
      </c>
      <c r="HA34" s="41">
        <v>0</v>
      </c>
    </row>
    <row r="35" spans="1:209" x14ac:dyDescent="0.2">
      <c r="A35" s="37" t="s">
        <v>30</v>
      </c>
      <c r="B35" s="38">
        <v>53</v>
      </c>
      <c r="C35" s="39" t="s">
        <v>121</v>
      </c>
      <c r="D35" s="38">
        <v>8</v>
      </c>
      <c r="E35" s="39" t="s">
        <v>121</v>
      </c>
      <c r="F35" s="17">
        <v>0</v>
      </c>
      <c r="G35" s="17">
        <v>39</v>
      </c>
      <c r="H35" s="17">
        <v>54</v>
      </c>
      <c r="I35" s="17">
        <v>7.0000000000000009</v>
      </c>
      <c r="J35" s="17">
        <v>48</v>
      </c>
      <c r="K35" s="17">
        <v>50</v>
      </c>
      <c r="L35" s="17">
        <v>57.999999999999993</v>
      </c>
      <c r="M35" s="37" t="s">
        <v>30</v>
      </c>
      <c r="N35" s="38">
        <v>50</v>
      </c>
      <c r="O35" s="39" t="s">
        <v>121</v>
      </c>
      <c r="P35" s="38">
        <v>10</v>
      </c>
      <c r="Q35" s="39" t="s">
        <v>121</v>
      </c>
      <c r="R35" s="17">
        <v>9</v>
      </c>
      <c r="S35" s="17">
        <v>59</v>
      </c>
      <c r="T35" s="17">
        <v>30</v>
      </c>
      <c r="U35" s="17">
        <v>2</v>
      </c>
      <c r="V35" s="17">
        <v>55.000000000000007</v>
      </c>
      <c r="W35" s="17">
        <v>47</v>
      </c>
      <c r="X35" s="17">
        <v>56.000000000000007</v>
      </c>
      <c r="Y35" s="37" t="s">
        <v>30</v>
      </c>
      <c r="Z35" s="38">
        <v>51</v>
      </c>
      <c r="AA35" s="39" t="s">
        <v>121</v>
      </c>
      <c r="AB35" s="38">
        <v>8</v>
      </c>
      <c r="AC35" s="39" t="s">
        <v>121</v>
      </c>
      <c r="AD35" s="17">
        <v>11</v>
      </c>
      <c r="AE35" s="17">
        <v>56.999999999999993</v>
      </c>
      <c r="AF35" s="17">
        <v>33</v>
      </c>
      <c r="AG35" s="17">
        <v>0</v>
      </c>
      <c r="AH35" s="17">
        <v>56.000000000000007</v>
      </c>
      <c r="AI35" s="17">
        <v>47</v>
      </c>
      <c r="AJ35" s="17">
        <v>49</v>
      </c>
      <c r="AK35" s="17">
        <v>47</v>
      </c>
      <c r="AL35" s="17">
        <v>41</v>
      </c>
      <c r="AM35" s="17">
        <v>43</v>
      </c>
      <c r="AN35" s="17" t="e">
        <v>#VALUE!</v>
      </c>
      <c r="AO35" s="17">
        <v>5100</v>
      </c>
      <c r="AP35" s="17" t="e">
        <v>#VALUE!</v>
      </c>
      <c r="AQ35" s="17">
        <v>900</v>
      </c>
      <c r="AR35" s="17" t="e">
        <v>#VALUE!</v>
      </c>
      <c r="AS35" s="17">
        <v>17</v>
      </c>
      <c r="AT35" s="17">
        <v>56.999999999999993</v>
      </c>
      <c r="AU35" s="17">
        <v>26</v>
      </c>
      <c r="AV35" s="17">
        <v>0</v>
      </c>
      <c r="AW35" s="17">
        <v>23</v>
      </c>
      <c r="AX35" s="17">
        <v>42</v>
      </c>
      <c r="AY35" s="17">
        <v>72</v>
      </c>
      <c r="AZ35" s="17">
        <v>32</v>
      </c>
      <c r="BA35" s="17">
        <v>36</v>
      </c>
      <c r="BB35" s="17">
        <v>51</v>
      </c>
      <c r="BC35" s="17">
        <v>46</v>
      </c>
      <c r="BD35" s="17">
        <v>54</v>
      </c>
      <c r="BE35" s="17">
        <v>66</v>
      </c>
      <c r="BF35" s="17">
        <v>71</v>
      </c>
      <c r="BG35" s="17">
        <v>37</v>
      </c>
      <c r="BH35" s="17">
        <v>69</v>
      </c>
      <c r="BI35" s="17">
        <v>15</v>
      </c>
      <c r="BJ35" s="17">
        <v>19</v>
      </c>
      <c r="BK35" s="17">
        <v>64</v>
      </c>
      <c r="BL35" s="17">
        <v>67</v>
      </c>
      <c r="BM35" s="17">
        <v>100</v>
      </c>
      <c r="BN35" s="17">
        <v>17</v>
      </c>
      <c r="BO35" s="17">
        <v>47</v>
      </c>
      <c r="BP35" s="17">
        <v>49</v>
      </c>
      <c r="BQ35" s="17">
        <v>59</v>
      </c>
      <c r="BR35" s="17">
        <v>48</v>
      </c>
      <c r="BS35" s="17">
        <v>54</v>
      </c>
      <c r="BT35" s="17">
        <v>68</v>
      </c>
      <c r="BU35" s="17" t="e">
        <v>#VALUE!</v>
      </c>
      <c r="BV35" s="17">
        <v>4800</v>
      </c>
      <c r="BW35" s="17" t="e">
        <v>#VALUE!</v>
      </c>
      <c r="BX35" s="17">
        <v>900</v>
      </c>
      <c r="BY35" s="17" t="e">
        <v>#VALUE!</v>
      </c>
      <c r="BZ35" s="17">
        <v>43</v>
      </c>
      <c r="CA35" s="17">
        <v>41</v>
      </c>
      <c r="CB35" s="17">
        <v>15</v>
      </c>
      <c r="CC35" s="17">
        <v>0</v>
      </c>
      <c r="CD35" s="17">
        <v>0</v>
      </c>
      <c r="CE35" s="17" t="e">
        <v>#VALUE!</v>
      </c>
      <c r="CF35" s="17">
        <v>5200</v>
      </c>
      <c r="CG35" s="17" t="e">
        <v>#VALUE!</v>
      </c>
      <c r="CH35" s="17">
        <v>900</v>
      </c>
      <c r="CI35" s="17" t="e">
        <v>#VALUE!</v>
      </c>
      <c r="CJ35" s="17">
        <v>2</v>
      </c>
      <c r="CK35" s="17">
        <v>40</v>
      </c>
      <c r="CL35" s="17">
        <v>51</v>
      </c>
      <c r="CM35" s="17">
        <v>6</v>
      </c>
      <c r="CN35" s="17">
        <v>42</v>
      </c>
      <c r="CO35" s="17">
        <v>49</v>
      </c>
      <c r="CP35" s="17">
        <v>52</v>
      </c>
      <c r="CQ35" s="17" t="e">
        <v>#VALUE!</v>
      </c>
      <c r="CR35" s="17">
        <v>4800</v>
      </c>
      <c r="CS35" s="17" t="e">
        <v>#VALUE!</v>
      </c>
      <c r="CT35" s="17">
        <v>1000</v>
      </c>
      <c r="CU35" s="17" t="e">
        <v>#VALUE!</v>
      </c>
      <c r="CV35" s="17">
        <v>17</v>
      </c>
      <c r="CW35" s="17">
        <v>40</v>
      </c>
      <c r="CX35" s="17">
        <v>43</v>
      </c>
      <c r="CY35" s="17">
        <v>0</v>
      </c>
      <c r="CZ35" s="17">
        <v>53</v>
      </c>
      <c r="DA35" s="17">
        <v>60</v>
      </c>
      <c r="DB35" s="17">
        <v>43</v>
      </c>
      <c r="DC35" s="17" t="e">
        <v>#VALUE!</v>
      </c>
      <c r="DD35" s="17">
        <v>4900</v>
      </c>
      <c r="DE35" s="17" t="e">
        <v>#VALUE!</v>
      </c>
      <c r="DF35" s="17">
        <v>1000</v>
      </c>
      <c r="DG35" s="17" t="e">
        <v>#VALUE!</v>
      </c>
      <c r="DH35" s="17">
        <v>19</v>
      </c>
      <c r="DI35" s="17">
        <v>53</v>
      </c>
      <c r="DJ35" s="17">
        <v>28.000000000000004</v>
      </c>
      <c r="DK35" s="17">
        <v>0</v>
      </c>
      <c r="DL35" s="17">
        <v>51</v>
      </c>
      <c r="DM35" s="17">
        <v>50</v>
      </c>
      <c r="DN35" s="17">
        <v>62</v>
      </c>
      <c r="DO35" s="17">
        <v>49</v>
      </c>
      <c r="DP35" s="17">
        <v>44</v>
      </c>
      <c r="DQ35" s="17">
        <v>50</v>
      </c>
      <c r="DR35" s="17" t="e">
        <v>#VALUE!</v>
      </c>
      <c r="DS35" s="17">
        <v>4900</v>
      </c>
      <c r="DT35" s="17" t="e">
        <v>#VALUE!</v>
      </c>
      <c r="DU35" s="17">
        <v>900</v>
      </c>
      <c r="DV35" s="17" t="e">
        <v>#VALUE!</v>
      </c>
      <c r="DW35" s="17">
        <v>19</v>
      </c>
      <c r="DX35" s="17">
        <v>55.000000000000007</v>
      </c>
      <c r="DY35" s="17">
        <v>26</v>
      </c>
      <c r="DZ35" s="17">
        <v>0</v>
      </c>
      <c r="EA35" s="17">
        <v>32</v>
      </c>
      <c r="EB35" s="17">
        <v>53</v>
      </c>
      <c r="EC35" s="17">
        <v>62</v>
      </c>
      <c r="ED35" s="17">
        <v>45</v>
      </c>
      <c r="EE35" s="17">
        <v>60</v>
      </c>
      <c r="EF35" s="17">
        <v>65</v>
      </c>
      <c r="EG35" s="17">
        <v>54</v>
      </c>
      <c r="EH35" s="17">
        <v>57.999999999999993</v>
      </c>
      <c r="EI35" s="17">
        <v>60</v>
      </c>
      <c r="EJ35" s="17">
        <v>30</v>
      </c>
      <c r="EK35" s="17">
        <v>62</v>
      </c>
      <c r="EL35" s="17">
        <v>40</v>
      </c>
      <c r="EM35" s="17">
        <v>35</v>
      </c>
      <c r="EN35" s="17">
        <v>53</v>
      </c>
      <c r="EO35" s="17">
        <v>69</v>
      </c>
      <c r="EP35" s="17">
        <v>73</v>
      </c>
      <c r="EQ35" s="17">
        <v>42</v>
      </c>
      <c r="ER35" s="17">
        <v>67</v>
      </c>
      <c r="ES35" s="17">
        <v>74</v>
      </c>
      <c r="ET35" s="17">
        <v>60</v>
      </c>
      <c r="EU35" s="17">
        <v>45</v>
      </c>
      <c r="EV35" s="17">
        <v>50</v>
      </c>
      <c r="EW35" s="17">
        <v>32</v>
      </c>
      <c r="EX35" s="17">
        <v>44</v>
      </c>
      <c r="EY35" s="17">
        <v>46</v>
      </c>
      <c r="EZ35" s="17" t="e">
        <v>#VALUE!</v>
      </c>
      <c r="FA35" s="17">
        <v>4400</v>
      </c>
      <c r="FB35" s="17" t="e">
        <v>#VALUE!</v>
      </c>
      <c r="FC35" s="17">
        <v>1000</v>
      </c>
      <c r="FD35" s="17" t="e">
        <v>#VALUE!</v>
      </c>
      <c r="FE35" s="17">
        <v>72</v>
      </c>
      <c r="FF35" s="17">
        <v>19</v>
      </c>
      <c r="FG35" s="17">
        <v>2</v>
      </c>
      <c r="FH35" s="17">
        <v>6</v>
      </c>
      <c r="FI35" s="17">
        <v>0</v>
      </c>
      <c r="FJ35" s="40" t="s">
        <v>152</v>
      </c>
      <c r="FK35" s="41">
        <v>2.9411764705882351</v>
      </c>
      <c r="FL35" s="41">
        <v>50</v>
      </c>
      <c r="FM35" s="41">
        <v>44.117647058823529</v>
      </c>
      <c r="FN35" s="41">
        <v>2.9411764705882351</v>
      </c>
      <c r="FO35" s="41">
        <v>0</v>
      </c>
      <c r="FP35" s="41">
        <v>73.529411764705884</v>
      </c>
      <c r="FQ35" s="41">
        <v>26.47058823529412</v>
      </c>
      <c r="FR35" s="41">
        <v>0</v>
      </c>
      <c r="FS35" s="41">
        <v>14.705882352941178</v>
      </c>
      <c r="FT35" s="41">
        <v>67.64705882352942</v>
      </c>
      <c r="FU35" s="41">
        <v>17.647058823529413</v>
      </c>
      <c r="FV35" s="41">
        <v>0</v>
      </c>
      <c r="FW35" s="41">
        <v>14.705882352941178</v>
      </c>
      <c r="FX35" s="41">
        <v>55.882352941176471</v>
      </c>
      <c r="FY35" s="41">
        <v>26.47058823529412</v>
      </c>
      <c r="FZ35" s="41">
        <v>2.9411764705882351</v>
      </c>
      <c r="GA35" s="41">
        <v>47.058823529411761</v>
      </c>
      <c r="GB35" s="41">
        <v>47.058823529411761</v>
      </c>
      <c r="GC35" s="41">
        <v>2.9411764705882351</v>
      </c>
      <c r="GD35" s="41">
        <v>2.9411764705882351</v>
      </c>
      <c r="GE35" s="41">
        <v>0</v>
      </c>
      <c r="GF35" s="40" t="s">
        <v>152</v>
      </c>
      <c r="GG35" s="41">
        <v>5</v>
      </c>
      <c r="GH35" s="41">
        <v>57.499999999999993</v>
      </c>
      <c r="GI35" s="41">
        <v>35</v>
      </c>
      <c r="GJ35" s="41">
        <v>2.5</v>
      </c>
      <c r="GK35" s="41">
        <v>20</v>
      </c>
      <c r="GL35" s="41">
        <v>47.5</v>
      </c>
      <c r="GM35" s="41">
        <v>32.5</v>
      </c>
      <c r="GN35" s="41">
        <v>0</v>
      </c>
      <c r="GO35" s="41">
        <v>22.5</v>
      </c>
      <c r="GP35" s="41">
        <v>62.5</v>
      </c>
      <c r="GQ35" s="41">
        <v>15</v>
      </c>
      <c r="GR35" s="41">
        <v>0</v>
      </c>
      <c r="GS35" s="41">
        <v>7.5</v>
      </c>
      <c r="GT35" s="41">
        <v>57.499999999999993</v>
      </c>
      <c r="GU35" s="41">
        <v>35</v>
      </c>
      <c r="GV35" s="41">
        <v>0</v>
      </c>
      <c r="GW35" s="41">
        <v>52.5</v>
      </c>
      <c r="GX35" s="41">
        <v>42.5</v>
      </c>
      <c r="GY35" s="41">
        <v>5</v>
      </c>
      <c r="GZ35" s="41">
        <v>0</v>
      </c>
      <c r="HA35" s="41">
        <v>0</v>
      </c>
    </row>
    <row r="36" spans="1:209" x14ac:dyDescent="0.2">
      <c r="A36" s="37" t="s">
        <v>31</v>
      </c>
      <c r="B36" s="38">
        <v>63</v>
      </c>
      <c r="C36" s="39" t="s">
        <v>121</v>
      </c>
      <c r="D36" s="38">
        <v>11</v>
      </c>
      <c r="E36" s="39" t="s">
        <v>121</v>
      </c>
      <c r="F36" s="17">
        <v>0</v>
      </c>
      <c r="G36" s="17">
        <v>12</v>
      </c>
      <c r="H36" s="17">
        <v>60</v>
      </c>
      <c r="I36" s="17">
        <v>28.000000000000004</v>
      </c>
      <c r="J36" s="17">
        <v>28.999999999999996</v>
      </c>
      <c r="K36" s="17">
        <v>30</v>
      </c>
      <c r="L36" s="17">
        <v>41</v>
      </c>
      <c r="M36" s="37" t="s">
        <v>31</v>
      </c>
      <c r="N36" s="38">
        <v>63</v>
      </c>
      <c r="O36" s="39" t="s">
        <v>124</v>
      </c>
      <c r="P36" s="38">
        <v>9</v>
      </c>
      <c r="Q36" s="39" t="s">
        <v>121</v>
      </c>
      <c r="R36" s="17">
        <v>0</v>
      </c>
      <c r="S36" s="17">
        <v>12</v>
      </c>
      <c r="T36" s="17">
        <v>72</v>
      </c>
      <c r="U36" s="17">
        <v>16</v>
      </c>
      <c r="V36" s="17">
        <v>39</v>
      </c>
      <c r="W36" s="17">
        <v>28.000000000000004</v>
      </c>
      <c r="X36" s="17">
        <v>32</v>
      </c>
      <c r="Y36" s="37" t="s">
        <v>31</v>
      </c>
      <c r="Z36" s="38">
        <v>60</v>
      </c>
      <c r="AA36" s="39" t="s">
        <v>121</v>
      </c>
      <c r="AB36" s="38">
        <v>8</v>
      </c>
      <c r="AC36" s="39" t="s">
        <v>121</v>
      </c>
      <c r="AD36" s="17">
        <v>0</v>
      </c>
      <c r="AE36" s="17">
        <v>44</v>
      </c>
      <c r="AF36" s="17">
        <v>48</v>
      </c>
      <c r="AG36" s="17">
        <v>8</v>
      </c>
      <c r="AH36" s="17">
        <v>39</v>
      </c>
      <c r="AI36" s="17">
        <v>33</v>
      </c>
      <c r="AJ36" s="17">
        <v>45</v>
      </c>
      <c r="AK36" s="17">
        <v>31</v>
      </c>
      <c r="AL36" s="17">
        <v>33</v>
      </c>
      <c r="AM36" s="17">
        <v>41</v>
      </c>
      <c r="AN36" s="17" t="e">
        <v>#VALUE!</v>
      </c>
      <c r="AO36" s="17">
        <v>6400</v>
      </c>
      <c r="AP36" s="17" t="e">
        <v>#VALUE!</v>
      </c>
      <c r="AQ36" s="17">
        <v>600</v>
      </c>
      <c r="AR36" s="17" t="e">
        <v>#VALUE!</v>
      </c>
      <c r="AS36" s="17">
        <v>0</v>
      </c>
      <c r="AT36" s="17">
        <v>16</v>
      </c>
      <c r="AU36" s="17">
        <v>76</v>
      </c>
      <c r="AV36" s="17">
        <v>8</v>
      </c>
      <c r="AW36" s="17">
        <v>15</v>
      </c>
      <c r="AX36" s="17">
        <v>38</v>
      </c>
      <c r="AY36" s="17">
        <v>45</v>
      </c>
      <c r="AZ36" s="17">
        <v>0</v>
      </c>
      <c r="BA36" s="17">
        <v>10</v>
      </c>
      <c r="BB36" s="17">
        <v>53</v>
      </c>
      <c r="BC36" s="17">
        <v>20</v>
      </c>
      <c r="BD36" s="17">
        <v>23</v>
      </c>
      <c r="BE36" s="17">
        <v>28.999999999999996</v>
      </c>
      <c r="BF36" s="17">
        <v>39</v>
      </c>
      <c r="BG36" s="17">
        <v>25</v>
      </c>
      <c r="BH36" s="17">
        <v>49</v>
      </c>
      <c r="BI36" s="17">
        <v>0</v>
      </c>
      <c r="BJ36" s="17">
        <v>9</v>
      </c>
      <c r="BK36" s="17">
        <v>28.999999999999996</v>
      </c>
      <c r="BL36" s="17">
        <v>31</v>
      </c>
      <c r="BM36" s="17" t="e">
        <v>#VALUE!</v>
      </c>
      <c r="BN36" s="17">
        <v>12</v>
      </c>
      <c r="BO36" s="17">
        <v>13</v>
      </c>
      <c r="BP36" s="17">
        <v>21</v>
      </c>
      <c r="BQ36" s="17">
        <v>28.999999999999996</v>
      </c>
      <c r="BR36" s="17">
        <v>42</v>
      </c>
      <c r="BS36" s="17">
        <v>30</v>
      </c>
      <c r="BT36" s="17">
        <v>34</v>
      </c>
      <c r="BU36" s="17" t="e">
        <v>#VALUE!</v>
      </c>
      <c r="BV36" s="17">
        <v>6700</v>
      </c>
      <c r="BW36" s="17" t="e">
        <v>#VALUE!</v>
      </c>
      <c r="BX36" s="17">
        <v>1200</v>
      </c>
      <c r="BY36" s="17" t="e">
        <v>#VALUE!</v>
      </c>
      <c r="BZ36" s="17">
        <v>4</v>
      </c>
      <c r="CA36" s="17">
        <v>16</v>
      </c>
      <c r="CB36" s="17">
        <v>32</v>
      </c>
      <c r="CC36" s="17">
        <v>40</v>
      </c>
      <c r="CD36" s="17">
        <v>8</v>
      </c>
      <c r="CE36" s="17" t="e">
        <v>#VALUE!</v>
      </c>
      <c r="CF36" s="17">
        <v>6300</v>
      </c>
      <c r="CG36" s="17" t="e">
        <v>#VALUE!</v>
      </c>
      <c r="CH36" s="17">
        <v>600</v>
      </c>
      <c r="CI36" s="17" t="e">
        <v>#VALUE!</v>
      </c>
      <c r="CJ36" s="17">
        <v>0</v>
      </c>
      <c r="CK36" s="17">
        <v>4</v>
      </c>
      <c r="CL36" s="17">
        <v>54</v>
      </c>
      <c r="CM36" s="17">
        <v>42</v>
      </c>
      <c r="CN36" s="17">
        <v>26</v>
      </c>
      <c r="CO36" s="17">
        <v>30</v>
      </c>
      <c r="CP36" s="17">
        <v>30</v>
      </c>
      <c r="CQ36" s="17" t="e">
        <v>#VALUE!</v>
      </c>
      <c r="CR36" s="17">
        <v>6400</v>
      </c>
      <c r="CS36" s="17" t="e">
        <v>#VALUE!</v>
      </c>
      <c r="CT36" s="17">
        <v>800</v>
      </c>
      <c r="CU36" s="17" t="e">
        <v>#VALUE!</v>
      </c>
      <c r="CV36" s="17">
        <v>0</v>
      </c>
      <c r="CW36" s="17">
        <v>4</v>
      </c>
      <c r="CX36" s="17">
        <v>75</v>
      </c>
      <c r="CY36" s="17">
        <v>21</v>
      </c>
      <c r="CZ36" s="17">
        <v>32</v>
      </c>
      <c r="DA36" s="17">
        <v>31</v>
      </c>
      <c r="DB36" s="17">
        <v>20</v>
      </c>
      <c r="DC36" s="17" t="e">
        <v>#VALUE!</v>
      </c>
      <c r="DD36" s="17">
        <v>6200</v>
      </c>
      <c r="DE36" s="17" t="e">
        <v>#VALUE!</v>
      </c>
      <c r="DF36" s="17">
        <v>800</v>
      </c>
      <c r="DG36" s="17" t="e">
        <v>#VALUE!</v>
      </c>
      <c r="DH36" s="17">
        <v>0</v>
      </c>
      <c r="DI36" s="17">
        <v>21</v>
      </c>
      <c r="DJ36" s="17">
        <v>63</v>
      </c>
      <c r="DK36" s="17">
        <v>17</v>
      </c>
      <c r="DL36" s="17">
        <v>22</v>
      </c>
      <c r="DM36" s="17">
        <v>28.999999999999996</v>
      </c>
      <c r="DN36" s="17">
        <v>40</v>
      </c>
      <c r="DO36" s="17">
        <v>19</v>
      </c>
      <c r="DP36" s="17">
        <v>30</v>
      </c>
      <c r="DQ36" s="17">
        <v>27</v>
      </c>
      <c r="DR36" s="17" t="e">
        <v>#VALUE!</v>
      </c>
      <c r="DS36" s="17">
        <v>6200</v>
      </c>
      <c r="DT36" s="17" t="e">
        <v>#VALUE!</v>
      </c>
      <c r="DU36" s="17">
        <v>600</v>
      </c>
      <c r="DV36" s="17" t="e">
        <v>#VALUE!</v>
      </c>
      <c r="DW36" s="17">
        <v>0</v>
      </c>
      <c r="DX36" s="17">
        <v>21</v>
      </c>
      <c r="DY36" s="17">
        <v>75</v>
      </c>
      <c r="DZ36" s="17">
        <v>4</v>
      </c>
      <c r="EA36" s="17">
        <v>8</v>
      </c>
      <c r="EB36" s="17">
        <v>33</v>
      </c>
      <c r="EC36" s="17">
        <v>20</v>
      </c>
      <c r="ED36" s="17">
        <v>15</v>
      </c>
      <c r="EE36" s="17">
        <v>41</v>
      </c>
      <c r="EF36" s="17">
        <v>28.000000000000004</v>
      </c>
      <c r="EG36" s="17">
        <v>35</v>
      </c>
      <c r="EH36" s="17">
        <v>16</v>
      </c>
      <c r="EI36" s="17">
        <v>38</v>
      </c>
      <c r="EJ36" s="17">
        <v>0</v>
      </c>
      <c r="EK36" s="17">
        <v>25</v>
      </c>
      <c r="EL36" s="17">
        <v>19</v>
      </c>
      <c r="EM36" s="17">
        <v>14.000000000000002</v>
      </c>
      <c r="EN36" s="17">
        <v>28.999999999999996</v>
      </c>
      <c r="EO36" s="17">
        <v>46</v>
      </c>
      <c r="EP36" s="17">
        <v>55.000000000000007</v>
      </c>
      <c r="EQ36" s="17">
        <v>27</v>
      </c>
      <c r="ER36" s="17">
        <v>23</v>
      </c>
      <c r="ES36" s="17">
        <v>18</v>
      </c>
      <c r="ET36" s="17">
        <v>22</v>
      </c>
      <c r="EU36" s="17">
        <v>32</v>
      </c>
      <c r="EV36" s="17">
        <v>27</v>
      </c>
      <c r="EW36" s="17">
        <v>28.999999999999996</v>
      </c>
      <c r="EX36" s="17">
        <v>25</v>
      </c>
      <c r="EY36" s="17">
        <v>17</v>
      </c>
      <c r="EZ36" s="17" t="e">
        <v>#VALUE!</v>
      </c>
      <c r="FA36" s="17">
        <v>6200</v>
      </c>
      <c r="FB36" s="17" t="e">
        <v>#VALUE!</v>
      </c>
      <c r="FC36" s="17">
        <v>1000</v>
      </c>
      <c r="FD36" s="17" t="e">
        <v>#VALUE!</v>
      </c>
      <c r="FE36" s="17">
        <v>8</v>
      </c>
      <c r="FF36" s="17">
        <v>33</v>
      </c>
      <c r="FG36" s="17">
        <v>21</v>
      </c>
      <c r="FH36" s="17">
        <v>33</v>
      </c>
      <c r="FI36" s="17">
        <v>4</v>
      </c>
      <c r="FJ36" s="17"/>
    </row>
    <row r="37" spans="1:209" x14ac:dyDescent="0.2">
      <c r="A37" s="37" t="s">
        <v>32</v>
      </c>
      <c r="B37" s="38">
        <v>54</v>
      </c>
      <c r="C37" s="39" t="s">
        <v>121</v>
      </c>
      <c r="D37" s="38">
        <v>8</v>
      </c>
      <c r="E37" s="39" t="s">
        <v>121</v>
      </c>
      <c r="F37" s="17">
        <v>0</v>
      </c>
      <c r="G37" s="17">
        <v>30</v>
      </c>
      <c r="H37" s="17">
        <v>62</v>
      </c>
      <c r="I37" s="17">
        <v>8</v>
      </c>
      <c r="J37" s="17">
        <v>43</v>
      </c>
      <c r="K37" s="17">
        <v>45</v>
      </c>
      <c r="L37" s="17">
        <v>55.000000000000007</v>
      </c>
      <c r="M37" s="37" t="s">
        <v>32</v>
      </c>
      <c r="N37" s="38">
        <v>51</v>
      </c>
      <c r="O37" s="39" t="s">
        <v>121</v>
      </c>
      <c r="P37" s="38">
        <v>11</v>
      </c>
      <c r="Q37" s="39" t="s">
        <v>121</v>
      </c>
      <c r="R37" s="17">
        <v>10</v>
      </c>
      <c r="S37" s="17">
        <v>34</v>
      </c>
      <c r="T37" s="17">
        <v>55.000000000000007</v>
      </c>
      <c r="U37" s="17">
        <v>1</v>
      </c>
      <c r="V37" s="17">
        <v>54</v>
      </c>
      <c r="W37" s="17">
        <v>45</v>
      </c>
      <c r="X37" s="17">
        <v>53</v>
      </c>
      <c r="Y37" s="37" t="s">
        <v>32</v>
      </c>
      <c r="Z37" s="38">
        <v>51</v>
      </c>
      <c r="AA37" s="39" t="s">
        <v>121</v>
      </c>
      <c r="AB37" s="38">
        <v>10</v>
      </c>
      <c r="AC37" s="39" t="s">
        <v>121</v>
      </c>
      <c r="AD37" s="17">
        <v>22</v>
      </c>
      <c r="AE37" s="17">
        <v>38</v>
      </c>
      <c r="AF37" s="17">
        <v>38</v>
      </c>
      <c r="AG37" s="17">
        <v>1</v>
      </c>
      <c r="AH37" s="17">
        <v>55.000000000000007</v>
      </c>
      <c r="AI37" s="17">
        <v>51</v>
      </c>
      <c r="AJ37" s="17">
        <v>54</v>
      </c>
      <c r="AK37" s="17">
        <v>42</v>
      </c>
      <c r="AL37" s="17">
        <v>43</v>
      </c>
      <c r="AM37" s="17">
        <v>45</v>
      </c>
      <c r="AN37" s="17" t="e">
        <v>#VALUE!</v>
      </c>
      <c r="AO37" s="17">
        <v>5200</v>
      </c>
      <c r="AP37" s="17" t="e">
        <v>#VALUE!</v>
      </c>
      <c r="AQ37" s="17">
        <v>900</v>
      </c>
      <c r="AR37" s="17" t="e">
        <v>#VALUE!</v>
      </c>
      <c r="AS37" s="17">
        <v>7.0000000000000009</v>
      </c>
      <c r="AT37" s="17">
        <v>56.000000000000007</v>
      </c>
      <c r="AU37" s="17">
        <v>37</v>
      </c>
      <c r="AV37" s="17">
        <v>0</v>
      </c>
      <c r="AW37" s="17">
        <v>28.999999999999996</v>
      </c>
      <c r="AX37" s="17">
        <v>37</v>
      </c>
      <c r="AY37" s="17">
        <v>74</v>
      </c>
      <c r="AZ37" s="17">
        <v>14.000000000000002</v>
      </c>
      <c r="BA37" s="17">
        <v>36</v>
      </c>
      <c r="BB37" s="17">
        <v>71</v>
      </c>
      <c r="BC37" s="17">
        <v>37</v>
      </c>
      <c r="BD37" s="17">
        <v>42</v>
      </c>
      <c r="BE37" s="17">
        <v>55.000000000000007</v>
      </c>
      <c r="BF37" s="17">
        <v>60</v>
      </c>
      <c r="BG37" s="17">
        <v>47</v>
      </c>
      <c r="BH37" s="17">
        <v>65</v>
      </c>
      <c r="BI37" s="17">
        <v>10</v>
      </c>
      <c r="BJ37" s="17">
        <v>23</v>
      </c>
      <c r="BK37" s="17">
        <v>54</v>
      </c>
      <c r="BL37" s="17">
        <v>49</v>
      </c>
      <c r="BM37" s="17" t="e">
        <v>#VALUE!</v>
      </c>
      <c r="BN37" s="17">
        <v>8</v>
      </c>
      <c r="BO37" s="17">
        <v>51</v>
      </c>
      <c r="BP37" s="17">
        <v>26</v>
      </c>
      <c r="BQ37" s="17">
        <v>46</v>
      </c>
      <c r="BR37" s="17">
        <v>42</v>
      </c>
      <c r="BS37" s="17">
        <v>50</v>
      </c>
      <c r="BT37" s="17">
        <v>59</v>
      </c>
      <c r="BU37" s="17" t="e">
        <v>#VALUE!</v>
      </c>
      <c r="BV37" s="17">
        <v>5200</v>
      </c>
      <c r="BW37" s="17" t="e">
        <v>#VALUE!</v>
      </c>
      <c r="BX37" s="17">
        <v>1100</v>
      </c>
      <c r="BY37" s="17" t="e">
        <v>#VALUE!</v>
      </c>
      <c r="BZ37" s="17">
        <v>40</v>
      </c>
      <c r="CA37" s="17">
        <v>34</v>
      </c>
      <c r="CB37" s="17">
        <v>18</v>
      </c>
      <c r="CC37" s="17">
        <v>7.0000000000000009</v>
      </c>
      <c r="CD37" s="17">
        <v>1</v>
      </c>
      <c r="CE37" s="17" t="e">
        <v>#VALUE!</v>
      </c>
      <c r="CF37" s="17">
        <v>5400</v>
      </c>
      <c r="CG37" s="17" t="e">
        <v>#VALUE!</v>
      </c>
      <c r="CH37" s="17">
        <v>900</v>
      </c>
      <c r="CI37" s="17" t="e">
        <v>#VALUE!</v>
      </c>
      <c r="CJ37" s="17">
        <v>2</v>
      </c>
      <c r="CK37" s="17">
        <v>34</v>
      </c>
      <c r="CL37" s="17">
        <v>55.000000000000007</v>
      </c>
      <c r="CM37" s="17">
        <v>10</v>
      </c>
      <c r="CN37" s="17">
        <v>44</v>
      </c>
      <c r="CO37" s="17">
        <v>47</v>
      </c>
      <c r="CP37" s="17">
        <v>45</v>
      </c>
      <c r="CQ37" s="17" t="e">
        <v>#VALUE!</v>
      </c>
      <c r="CR37" s="17">
        <v>4900</v>
      </c>
      <c r="CS37" s="17" t="e">
        <v>#VALUE!</v>
      </c>
      <c r="CT37" s="17">
        <v>1100</v>
      </c>
      <c r="CU37" s="17" t="e">
        <v>#VALUE!</v>
      </c>
      <c r="CV37" s="17">
        <v>11</v>
      </c>
      <c r="CW37" s="17">
        <v>45</v>
      </c>
      <c r="CX37" s="17">
        <v>42</v>
      </c>
      <c r="CY37" s="17">
        <v>2</v>
      </c>
      <c r="CZ37" s="17">
        <v>52</v>
      </c>
      <c r="DA37" s="17">
        <v>59</v>
      </c>
      <c r="DB37" s="17">
        <v>41</v>
      </c>
      <c r="DC37" s="17" t="e">
        <v>#VALUE!</v>
      </c>
      <c r="DD37" s="17">
        <v>4900</v>
      </c>
      <c r="DE37" s="17" t="e">
        <v>#VALUE!</v>
      </c>
      <c r="DF37" s="17">
        <v>1100</v>
      </c>
      <c r="DG37" s="17" t="e">
        <v>#VALUE!</v>
      </c>
      <c r="DH37" s="17">
        <v>23</v>
      </c>
      <c r="DI37" s="17">
        <v>44</v>
      </c>
      <c r="DJ37" s="17">
        <v>34</v>
      </c>
      <c r="DK37" s="17">
        <v>0</v>
      </c>
      <c r="DL37" s="17">
        <v>42</v>
      </c>
      <c r="DM37" s="17">
        <v>51</v>
      </c>
      <c r="DN37" s="17">
        <v>56.000000000000007</v>
      </c>
      <c r="DO37" s="17">
        <v>47</v>
      </c>
      <c r="DP37" s="17">
        <v>48</v>
      </c>
      <c r="DQ37" s="17">
        <v>51</v>
      </c>
      <c r="DR37" s="17" t="e">
        <v>#VALUE!</v>
      </c>
      <c r="DS37" s="17">
        <v>4900</v>
      </c>
      <c r="DT37" s="17" t="e">
        <v>#VALUE!</v>
      </c>
      <c r="DU37" s="17">
        <v>1000</v>
      </c>
      <c r="DV37" s="17" t="e">
        <v>#VALUE!</v>
      </c>
      <c r="DW37" s="17">
        <v>23</v>
      </c>
      <c r="DX37" s="17">
        <v>48</v>
      </c>
      <c r="DY37" s="17">
        <v>28.999999999999996</v>
      </c>
      <c r="DZ37" s="17">
        <v>0</v>
      </c>
      <c r="EA37" s="17">
        <v>37</v>
      </c>
      <c r="EB37" s="17">
        <v>55.000000000000007</v>
      </c>
      <c r="EC37" s="17">
        <v>47</v>
      </c>
      <c r="ED37" s="17">
        <v>44</v>
      </c>
      <c r="EE37" s="17">
        <v>63</v>
      </c>
      <c r="EF37" s="17">
        <v>55.000000000000007</v>
      </c>
      <c r="EG37" s="17">
        <v>60</v>
      </c>
      <c r="EH37" s="17">
        <v>56.000000000000007</v>
      </c>
      <c r="EI37" s="17">
        <v>68</v>
      </c>
      <c r="EJ37" s="17">
        <v>46</v>
      </c>
      <c r="EK37" s="17">
        <v>57.999999999999993</v>
      </c>
      <c r="EL37" s="17">
        <v>38</v>
      </c>
      <c r="EM37" s="17">
        <v>33</v>
      </c>
      <c r="EN37" s="17">
        <v>55.000000000000007</v>
      </c>
      <c r="EO37" s="17">
        <v>67</v>
      </c>
      <c r="EP37" s="17">
        <v>67</v>
      </c>
      <c r="EQ37" s="17">
        <v>49</v>
      </c>
      <c r="ER37" s="17">
        <v>71</v>
      </c>
      <c r="ES37" s="17">
        <v>79</v>
      </c>
      <c r="ET37" s="17">
        <v>60</v>
      </c>
      <c r="EU37" s="17">
        <v>51</v>
      </c>
      <c r="EV37" s="17">
        <v>47</v>
      </c>
      <c r="EW37" s="17">
        <v>44</v>
      </c>
      <c r="EX37" s="17">
        <v>47</v>
      </c>
      <c r="EY37" s="17">
        <v>32</v>
      </c>
      <c r="EZ37" s="17" t="e">
        <v>#VALUE!</v>
      </c>
      <c r="FA37" s="17">
        <v>5200</v>
      </c>
      <c r="FB37" s="17" t="e">
        <v>#VALUE!</v>
      </c>
      <c r="FC37" s="17">
        <v>900</v>
      </c>
      <c r="FD37" s="17" t="e">
        <v>#VALUE!</v>
      </c>
      <c r="FE37" s="17">
        <v>37</v>
      </c>
      <c r="FF37" s="17">
        <v>39</v>
      </c>
      <c r="FG37" s="17">
        <v>19</v>
      </c>
      <c r="FH37" s="17">
        <v>5</v>
      </c>
      <c r="FI37" s="17">
        <v>0</v>
      </c>
      <c r="FJ37" s="40" t="s">
        <v>153</v>
      </c>
      <c r="FK37" s="41">
        <v>0.6578947368421052</v>
      </c>
      <c r="FL37" s="41">
        <v>30.263157894736842</v>
      </c>
      <c r="FM37" s="41">
        <v>63.815789473684212</v>
      </c>
      <c r="FN37" s="41">
        <v>5.2631578947368416</v>
      </c>
      <c r="FO37" s="41">
        <v>0</v>
      </c>
      <c r="FP37" s="41">
        <v>48.026315789473685</v>
      </c>
      <c r="FQ37" s="41">
        <v>49.34210526315789</v>
      </c>
      <c r="FR37" s="41">
        <v>2.6315789473684208</v>
      </c>
      <c r="FS37" s="41">
        <v>8.5526315789473681</v>
      </c>
      <c r="FT37" s="41">
        <v>51.973684210526315</v>
      </c>
      <c r="FU37" s="41">
        <v>38.815789473684212</v>
      </c>
      <c r="FV37" s="41">
        <v>0.6578947368421052</v>
      </c>
      <c r="FW37" s="41">
        <v>1.9736842105263157</v>
      </c>
      <c r="FX37" s="41">
        <v>45.394736842105267</v>
      </c>
      <c r="FY37" s="41">
        <v>51.315789473684212</v>
      </c>
      <c r="FZ37" s="41">
        <v>1.3157894736842104</v>
      </c>
      <c r="GA37" s="41">
        <v>38.15789473684211</v>
      </c>
      <c r="GB37" s="41">
        <v>53.289473684210535</v>
      </c>
      <c r="GC37" s="41">
        <v>5.2631578947368416</v>
      </c>
      <c r="GD37" s="41">
        <v>1.3157894736842104</v>
      </c>
      <c r="GE37" s="41">
        <v>1.9736842105263157</v>
      </c>
      <c r="GF37" s="40" t="s">
        <v>153</v>
      </c>
      <c r="GG37" s="41">
        <v>1.7241379310344827</v>
      </c>
      <c r="GH37" s="41">
        <v>45.402298850574709</v>
      </c>
      <c r="GI37" s="41">
        <v>47.126436781609193</v>
      </c>
      <c r="GJ37" s="41">
        <v>5.7471264367816088</v>
      </c>
      <c r="GK37" s="41">
        <v>5.7471264367816088</v>
      </c>
      <c r="GL37" s="41">
        <v>40.229885057471265</v>
      </c>
      <c r="GM37" s="41">
        <v>44.252873563218394</v>
      </c>
      <c r="GN37" s="41">
        <v>9.7701149425287355</v>
      </c>
      <c r="GO37" s="41">
        <v>16.666666666666664</v>
      </c>
      <c r="GP37" s="41">
        <v>45.402298850574709</v>
      </c>
      <c r="GQ37" s="41">
        <v>35.632183908045981</v>
      </c>
      <c r="GR37" s="41">
        <v>2.2988505747126435</v>
      </c>
      <c r="GS37" s="41">
        <v>4.0229885057471266</v>
      </c>
      <c r="GT37" s="41">
        <v>47.701149425287355</v>
      </c>
      <c r="GU37" s="41">
        <v>46.551724137931032</v>
      </c>
      <c r="GV37" s="41">
        <v>1.7241379310344827</v>
      </c>
      <c r="GW37" s="41">
        <v>43.103448275862064</v>
      </c>
      <c r="GX37" s="41">
        <v>39.655172413793103</v>
      </c>
      <c r="GY37" s="41">
        <v>10.919540229885058</v>
      </c>
      <c r="GZ37" s="41">
        <v>4.5977011494252871</v>
      </c>
      <c r="HA37" s="41">
        <v>1.7241379310344827</v>
      </c>
    </row>
    <row r="38" spans="1:209" x14ac:dyDescent="0.2">
      <c r="A38" s="37" t="s">
        <v>33</v>
      </c>
      <c r="B38" s="38">
        <v>59</v>
      </c>
      <c r="C38" s="39" t="s">
        <v>121</v>
      </c>
      <c r="D38" s="38">
        <v>9</v>
      </c>
      <c r="E38" s="39" t="s">
        <v>121</v>
      </c>
      <c r="F38" s="17">
        <v>0</v>
      </c>
      <c r="G38" s="17">
        <v>21</v>
      </c>
      <c r="H38" s="17">
        <v>60</v>
      </c>
      <c r="I38" s="17">
        <v>20</v>
      </c>
      <c r="J38" s="17">
        <v>35</v>
      </c>
      <c r="K38" s="17">
        <v>40</v>
      </c>
      <c r="L38" s="17">
        <v>46</v>
      </c>
      <c r="M38" s="37" t="s">
        <v>33</v>
      </c>
      <c r="N38" s="38">
        <v>57</v>
      </c>
      <c r="O38" s="39" t="s">
        <v>121</v>
      </c>
      <c r="P38" s="38">
        <v>10</v>
      </c>
      <c r="Q38" s="39" t="s">
        <v>121</v>
      </c>
      <c r="R38" s="17">
        <v>0</v>
      </c>
      <c r="S38" s="17">
        <v>27</v>
      </c>
      <c r="T38" s="17">
        <v>66</v>
      </c>
      <c r="U38" s="17">
        <v>7.0000000000000009</v>
      </c>
      <c r="V38" s="17">
        <v>46</v>
      </c>
      <c r="W38" s="17">
        <v>32</v>
      </c>
      <c r="X38" s="17">
        <v>41</v>
      </c>
      <c r="Y38" s="37" t="s">
        <v>33</v>
      </c>
      <c r="Z38" s="38">
        <v>57</v>
      </c>
      <c r="AA38" s="39" t="s">
        <v>121</v>
      </c>
      <c r="AB38" s="38">
        <v>9</v>
      </c>
      <c r="AC38" s="39" t="s">
        <v>121</v>
      </c>
      <c r="AD38" s="17">
        <v>3</v>
      </c>
      <c r="AE38" s="17">
        <v>48</v>
      </c>
      <c r="AF38" s="17">
        <v>41</v>
      </c>
      <c r="AG38" s="17">
        <v>8</v>
      </c>
      <c r="AH38" s="17">
        <v>45</v>
      </c>
      <c r="AI38" s="17">
        <v>42</v>
      </c>
      <c r="AJ38" s="17">
        <v>48</v>
      </c>
      <c r="AK38" s="17">
        <v>33</v>
      </c>
      <c r="AL38" s="17">
        <v>32</v>
      </c>
      <c r="AM38" s="17">
        <v>40</v>
      </c>
      <c r="AN38" s="17" t="e">
        <v>#VALUE!</v>
      </c>
      <c r="AO38" s="17">
        <v>5500</v>
      </c>
      <c r="AP38" s="17" t="e">
        <v>#VALUE!</v>
      </c>
      <c r="AQ38" s="17">
        <v>900</v>
      </c>
      <c r="AR38" s="17" t="e">
        <v>#VALUE!</v>
      </c>
      <c r="AS38" s="17">
        <v>4</v>
      </c>
      <c r="AT38" s="17">
        <v>47</v>
      </c>
      <c r="AU38" s="17">
        <v>47</v>
      </c>
      <c r="AV38" s="17">
        <v>2</v>
      </c>
      <c r="AW38" s="17">
        <v>39</v>
      </c>
      <c r="AX38" s="17">
        <v>28.000000000000004</v>
      </c>
      <c r="AY38" s="17">
        <v>74</v>
      </c>
      <c r="AZ38" s="17">
        <v>18</v>
      </c>
      <c r="BA38" s="17">
        <v>25</v>
      </c>
      <c r="BB38" s="17">
        <v>64</v>
      </c>
      <c r="BC38" s="17">
        <v>40</v>
      </c>
      <c r="BD38" s="17">
        <v>38</v>
      </c>
      <c r="BE38" s="17">
        <v>46</v>
      </c>
      <c r="BF38" s="17">
        <v>53</v>
      </c>
      <c r="BG38" s="17">
        <v>44</v>
      </c>
      <c r="BH38" s="17">
        <v>52</v>
      </c>
      <c r="BI38" s="17">
        <v>8</v>
      </c>
      <c r="BJ38" s="17">
        <v>20</v>
      </c>
      <c r="BK38" s="17">
        <v>52</v>
      </c>
      <c r="BL38" s="17">
        <v>44</v>
      </c>
      <c r="BM38" s="17" t="e">
        <v>#VALUE!</v>
      </c>
      <c r="BN38" s="17">
        <v>8</v>
      </c>
      <c r="BO38" s="17">
        <v>39</v>
      </c>
      <c r="BP38" s="17">
        <v>21</v>
      </c>
      <c r="BQ38" s="17">
        <v>35</v>
      </c>
      <c r="BR38" s="17">
        <v>44</v>
      </c>
      <c r="BS38" s="17">
        <v>44</v>
      </c>
      <c r="BT38" s="17">
        <v>46</v>
      </c>
      <c r="BU38" s="17" t="e">
        <v>#VALUE!</v>
      </c>
      <c r="BV38" s="17">
        <v>5900</v>
      </c>
      <c r="BW38" s="17" t="e">
        <v>#VALUE!</v>
      </c>
      <c r="BX38" s="17">
        <v>1000</v>
      </c>
      <c r="BY38" s="17" t="e">
        <v>#VALUE!</v>
      </c>
      <c r="BZ38" s="17">
        <v>15</v>
      </c>
      <c r="CA38" s="17">
        <v>32</v>
      </c>
      <c r="CB38" s="17">
        <v>30</v>
      </c>
      <c r="CC38" s="17">
        <v>21</v>
      </c>
      <c r="CD38" s="17">
        <v>2</v>
      </c>
      <c r="CE38" s="17" t="e">
        <v>#VALUE!</v>
      </c>
      <c r="CF38" s="17">
        <v>5900</v>
      </c>
      <c r="CG38" s="17" t="e">
        <v>#VALUE!</v>
      </c>
      <c r="CH38" s="17">
        <v>800</v>
      </c>
      <c r="CI38" s="17" t="e">
        <v>#VALUE!</v>
      </c>
      <c r="CJ38" s="17">
        <v>0</v>
      </c>
      <c r="CK38" s="17">
        <v>12</v>
      </c>
      <c r="CL38" s="17">
        <v>62</v>
      </c>
      <c r="CM38" s="17">
        <v>26</v>
      </c>
      <c r="CN38" s="17">
        <v>34</v>
      </c>
      <c r="CO38" s="17">
        <v>39</v>
      </c>
      <c r="CP38" s="17">
        <v>38</v>
      </c>
      <c r="CQ38" s="17" t="e">
        <v>#VALUE!</v>
      </c>
      <c r="CR38" s="17">
        <v>5600</v>
      </c>
      <c r="CS38" s="17" t="e">
        <v>#VALUE!</v>
      </c>
      <c r="CT38" s="17">
        <v>1000</v>
      </c>
      <c r="CU38" s="17" t="e">
        <v>#VALUE!</v>
      </c>
      <c r="CV38" s="17">
        <v>2</v>
      </c>
      <c r="CW38" s="17">
        <v>22</v>
      </c>
      <c r="CX38" s="17">
        <v>70</v>
      </c>
      <c r="CY38" s="17">
        <v>5</v>
      </c>
      <c r="CZ38" s="17">
        <v>41</v>
      </c>
      <c r="DA38" s="17">
        <v>48</v>
      </c>
      <c r="DB38" s="17">
        <v>30</v>
      </c>
      <c r="DC38" s="17" t="e">
        <v>#VALUE!</v>
      </c>
      <c r="DD38" s="17">
        <v>5600</v>
      </c>
      <c r="DE38" s="17" t="e">
        <v>#VALUE!</v>
      </c>
      <c r="DF38" s="17">
        <v>900</v>
      </c>
      <c r="DG38" s="17" t="e">
        <v>#VALUE!</v>
      </c>
      <c r="DH38" s="17">
        <v>9</v>
      </c>
      <c r="DI38" s="17">
        <v>38</v>
      </c>
      <c r="DJ38" s="17">
        <v>48</v>
      </c>
      <c r="DK38" s="17">
        <v>5</v>
      </c>
      <c r="DL38" s="17">
        <v>33</v>
      </c>
      <c r="DM38" s="17">
        <v>41</v>
      </c>
      <c r="DN38" s="17">
        <v>48</v>
      </c>
      <c r="DO38" s="17">
        <v>35</v>
      </c>
      <c r="DP38" s="17">
        <v>37</v>
      </c>
      <c r="DQ38" s="17">
        <v>43</v>
      </c>
      <c r="DR38" s="17" t="e">
        <v>#VALUE!</v>
      </c>
      <c r="DS38" s="17">
        <v>5500</v>
      </c>
      <c r="DT38" s="17" t="e">
        <v>#VALUE!</v>
      </c>
      <c r="DU38" s="17">
        <v>900</v>
      </c>
      <c r="DV38" s="17" t="e">
        <v>#VALUE!</v>
      </c>
      <c r="DW38" s="17">
        <v>6</v>
      </c>
      <c r="DX38" s="17">
        <v>42</v>
      </c>
      <c r="DY38" s="17">
        <v>48</v>
      </c>
      <c r="DZ38" s="17">
        <v>4</v>
      </c>
      <c r="EA38" s="17">
        <v>19</v>
      </c>
      <c r="EB38" s="17">
        <v>44</v>
      </c>
      <c r="EC38" s="17">
        <v>48</v>
      </c>
      <c r="ED38" s="17">
        <v>30</v>
      </c>
      <c r="EE38" s="17">
        <v>49</v>
      </c>
      <c r="EF38" s="17">
        <v>50</v>
      </c>
      <c r="EG38" s="17">
        <v>44</v>
      </c>
      <c r="EH38" s="17">
        <v>51</v>
      </c>
      <c r="EI38" s="17">
        <v>54</v>
      </c>
      <c r="EJ38" s="17">
        <v>45</v>
      </c>
      <c r="EK38" s="17">
        <v>42</v>
      </c>
      <c r="EL38" s="17">
        <v>26</v>
      </c>
      <c r="EM38" s="17">
        <v>21</v>
      </c>
      <c r="EN38" s="17">
        <v>43</v>
      </c>
      <c r="EO38" s="17">
        <v>55.000000000000007</v>
      </c>
      <c r="EP38" s="17">
        <v>64</v>
      </c>
      <c r="EQ38" s="17">
        <v>31</v>
      </c>
      <c r="ER38" s="17">
        <v>50</v>
      </c>
      <c r="ES38" s="17">
        <v>56.999999999999993</v>
      </c>
      <c r="ET38" s="17">
        <v>40</v>
      </c>
      <c r="EU38" s="17">
        <v>39</v>
      </c>
      <c r="EV38" s="17">
        <v>36</v>
      </c>
      <c r="EW38" s="17">
        <v>32</v>
      </c>
      <c r="EX38" s="17">
        <v>36</v>
      </c>
      <c r="EY38" s="17">
        <v>37</v>
      </c>
      <c r="EZ38" s="17" t="e">
        <v>#VALUE!</v>
      </c>
      <c r="FA38" s="17">
        <v>5600</v>
      </c>
      <c r="FB38" s="17" t="e">
        <v>#VALUE!</v>
      </c>
      <c r="FC38" s="17">
        <v>1000</v>
      </c>
      <c r="FD38" s="17" t="e">
        <v>#VALUE!</v>
      </c>
      <c r="FE38" s="17">
        <v>18</v>
      </c>
      <c r="FF38" s="17">
        <v>39</v>
      </c>
      <c r="FG38" s="17">
        <v>28.000000000000004</v>
      </c>
      <c r="FH38" s="17">
        <v>15</v>
      </c>
      <c r="FI38" s="17">
        <v>0</v>
      </c>
      <c r="FJ38" s="17"/>
      <c r="GF38" s="44"/>
    </row>
    <row r="39" spans="1:209" x14ac:dyDescent="0.2">
      <c r="A39" s="37" t="s">
        <v>34</v>
      </c>
      <c r="B39" s="38">
        <v>54</v>
      </c>
      <c r="C39" s="39" t="s">
        <v>121</v>
      </c>
      <c r="D39" s="38">
        <v>8</v>
      </c>
      <c r="E39" s="39" t="s">
        <v>121</v>
      </c>
      <c r="F39" s="17">
        <v>4</v>
      </c>
      <c r="G39" s="17">
        <v>24</v>
      </c>
      <c r="H39" s="17">
        <v>65</v>
      </c>
      <c r="I39" s="17">
        <v>7.0000000000000009</v>
      </c>
      <c r="J39" s="17">
        <v>47</v>
      </c>
      <c r="K39" s="17">
        <v>46</v>
      </c>
      <c r="L39" s="17">
        <v>53</v>
      </c>
      <c r="M39" s="37" t="s">
        <v>34</v>
      </c>
      <c r="N39" s="38">
        <v>49</v>
      </c>
      <c r="O39" s="39" t="s">
        <v>121</v>
      </c>
      <c r="P39" s="38">
        <v>10</v>
      </c>
      <c r="Q39" s="39" t="s">
        <v>121</v>
      </c>
      <c r="R39" s="17">
        <v>11</v>
      </c>
      <c r="S39" s="17">
        <v>43</v>
      </c>
      <c r="T39" s="17">
        <v>46</v>
      </c>
      <c r="U39" s="17">
        <v>0</v>
      </c>
      <c r="V39" s="17">
        <v>56.999999999999993</v>
      </c>
      <c r="W39" s="17">
        <v>45</v>
      </c>
      <c r="X39" s="17">
        <v>53</v>
      </c>
      <c r="Y39" s="37" t="s">
        <v>34</v>
      </c>
      <c r="Z39" s="38">
        <v>49</v>
      </c>
      <c r="AA39" s="39" t="s">
        <v>121</v>
      </c>
      <c r="AB39" s="38">
        <v>10</v>
      </c>
      <c r="AC39" s="39" t="s">
        <v>121</v>
      </c>
      <c r="AD39" s="17">
        <v>20</v>
      </c>
      <c r="AE39" s="17">
        <v>56.999999999999993</v>
      </c>
      <c r="AF39" s="17">
        <v>24</v>
      </c>
      <c r="AG39" s="17">
        <v>0</v>
      </c>
      <c r="AH39" s="17">
        <v>56.000000000000007</v>
      </c>
      <c r="AI39" s="17">
        <v>53</v>
      </c>
      <c r="AJ39" s="17">
        <v>65</v>
      </c>
      <c r="AK39" s="17">
        <v>47</v>
      </c>
      <c r="AL39" s="17">
        <v>45</v>
      </c>
      <c r="AM39" s="17">
        <v>49</v>
      </c>
      <c r="AN39" s="17" t="e">
        <v>#VALUE!</v>
      </c>
      <c r="AO39" s="17">
        <v>4900</v>
      </c>
      <c r="AP39" s="17" t="e">
        <v>#VALUE!</v>
      </c>
      <c r="AQ39" s="17">
        <v>900</v>
      </c>
      <c r="AR39" s="17" t="e">
        <v>#VALUE!</v>
      </c>
      <c r="AS39" s="17">
        <v>13</v>
      </c>
      <c r="AT39" s="17">
        <v>72</v>
      </c>
      <c r="AU39" s="17">
        <v>15</v>
      </c>
      <c r="AV39" s="17">
        <v>0</v>
      </c>
      <c r="AW39" s="17">
        <v>50</v>
      </c>
      <c r="AX39" s="17">
        <v>40</v>
      </c>
      <c r="AY39" s="17">
        <v>77</v>
      </c>
      <c r="AZ39" s="17">
        <v>34</v>
      </c>
      <c r="BA39" s="17">
        <v>39</v>
      </c>
      <c r="BB39" s="17">
        <v>71</v>
      </c>
      <c r="BC39" s="17">
        <v>49</v>
      </c>
      <c r="BD39" s="17">
        <v>49</v>
      </c>
      <c r="BE39" s="17">
        <v>54</v>
      </c>
      <c r="BF39" s="17">
        <v>65</v>
      </c>
      <c r="BG39" s="17">
        <v>49</v>
      </c>
      <c r="BH39" s="17">
        <v>71</v>
      </c>
      <c r="BI39" s="17">
        <v>13</v>
      </c>
      <c r="BJ39" s="17">
        <v>28.000000000000004</v>
      </c>
      <c r="BK39" s="17">
        <v>56.999999999999993</v>
      </c>
      <c r="BL39" s="17">
        <v>55.000000000000007</v>
      </c>
      <c r="BM39" s="17" t="e">
        <v>#VALUE!</v>
      </c>
      <c r="BN39" s="17">
        <v>11</v>
      </c>
      <c r="BO39" s="17">
        <v>51</v>
      </c>
      <c r="BP39" s="17">
        <v>40</v>
      </c>
      <c r="BQ39" s="17">
        <v>53</v>
      </c>
      <c r="BR39" s="17">
        <v>56.000000000000007</v>
      </c>
      <c r="BS39" s="17">
        <v>42</v>
      </c>
      <c r="BT39" s="17">
        <v>55.000000000000007</v>
      </c>
      <c r="BU39" s="17" t="e">
        <v>#VALUE!</v>
      </c>
      <c r="BV39" s="17">
        <v>4700</v>
      </c>
      <c r="BW39" s="17" t="e">
        <v>#VALUE!</v>
      </c>
      <c r="BX39" s="17">
        <v>800</v>
      </c>
      <c r="BY39" s="17" t="e">
        <v>#VALUE!</v>
      </c>
      <c r="BZ39" s="17">
        <v>65</v>
      </c>
      <c r="CA39" s="17">
        <v>26</v>
      </c>
      <c r="CB39" s="17">
        <v>7.0000000000000009</v>
      </c>
      <c r="CC39" s="17">
        <v>2</v>
      </c>
      <c r="CD39" s="17">
        <v>0</v>
      </c>
      <c r="CE39" s="17" t="e">
        <v>#VALUE!</v>
      </c>
      <c r="CF39" s="17">
        <v>6100</v>
      </c>
      <c r="CG39" s="17" t="e">
        <v>#VALUE!</v>
      </c>
      <c r="CH39" s="17">
        <v>500</v>
      </c>
      <c r="CI39" s="17" t="e">
        <v>#VALUE!</v>
      </c>
      <c r="CJ39" s="17">
        <v>0</v>
      </c>
      <c r="CK39" s="17">
        <v>0</v>
      </c>
      <c r="CL39" s="17">
        <v>60</v>
      </c>
      <c r="CM39" s="17">
        <v>40</v>
      </c>
      <c r="CN39" s="17">
        <v>36</v>
      </c>
      <c r="CO39" s="17">
        <v>32</v>
      </c>
      <c r="CP39" s="17">
        <v>30</v>
      </c>
      <c r="CQ39" s="17" t="e">
        <v>#VALUE!</v>
      </c>
      <c r="CR39" s="17">
        <v>6400</v>
      </c>
      <c r="CS39" s="17" t="e">
        <v>#VALUE!</v>
      </c>
      <c r="CT39" s="17">
        <v>600</v>
      </c>
      <c r="CU39" s="17" t="e">
        <v>#VALUE!</v>
      </c>
      <c r="CV39" s="17">
        <v>0</v>
      </c>
      <c r="CW39" s="17">
        <v>0</v>
      </c>
      <c r="CX39" s="17">
        <v>100</v>
      </c>
      <c r="CY39" s="17">
        <v>0</v>
      </c>
      <c r="CZ39" s="17">
        <v>31</v>
      </c>
      <c r="DA39" s="17">
        <v>33</v>
      </c>
      <c r="DB39" s="17">
        <v>12</v>
      </c>
      <c r="DC39" s="17" t="e">
        <v>#VALUE!</v>
      </c>
      <c r="DD39" s="17">
        <v>6300</v>
      </c>
      <c r="DE39" s="17" t="e">
        <v>#VALUE!</v>
      </c>
      <c r="DF39" s="17">
        <v>1000</v>
      </c>
      <c r="DG39" s="17" t="e">
        <v>#VALUE!</v>
      </c>
      <c r="DH39" s="17">
        <v>0</v>
      </c>
      <c r="DI39" s="17">
        <v>20</v>
      </c>
      <c r="DJ39" s="17">
        <v>60</v>
      </c>
      <c r="DK39" s="17">
        <v>20</v>
      </c>
      <c r="DL39" s="17">
        <v>14.000000000000002</v>
      </c>
      <c r="DM39" s="17">
        <v>30</v>
      </c>
      <c r="DN39" s="17">
        <v>52</v>
      </c>
      <c r="DO39" s="17">
        <v>30</v>
      </c>
      <c r="DP39" s="17">
        <v>22</v>
      </c>
      <c r="DQ39" s="17">
        <v>23</v>
      </c>
      <c r="DR39" s="17" t="e">
        <v>#VALUE!</v>
      </c>
      <c r="DS39" s="17">
        <v>6200</v>
      </c>
      <c r="DT39" s="17" t="e">
        <v>#VALUE!</v>
      </c>
      <c r="DU39" s="17">
        <v>1000</v>
      </c>
      <c r="DV39" s="17" t="e">
        <v>#VALUE!</v>
      </c>
      <c r="DW39" s="17">
        <v>0</v>
      </c>
      <c r="DX39" s="17">
        <v>20</v>
      </c>
      <c r="DY39" s="17">
        <v>60</v>
      </c>
      <c r="DZ39" s="17">
        <v>20</v>
      </c>
      <c r="EA39" s="17">
        <v>11</v>
      </c>
      <c r="EB39" s="17">
        <v>18</v>
      </c>
      <c r="EC39" s="17">
        <v>18</v>
      </c>
      <c r="ED39" s="17">
        <v>21</v>
      </c>
      <c r="EE39" s="17">
        <v>40</v>
      </c>
      <c r="EF39" s="17">
        <v>28.000000000000004</v>
      </c>
      <c r="EG39" s="17">
        <v>27</v>
      </c>
      <c r="EH39" s="17">
        <v>40</v>
      </c>
      <c r="EI39" s="17">
        <v>40</v>
      </c>
      <c r="EJ39" s="17" t="e">
        <v>#VALUE!</v>
      </c>
      <c r="EK39" s="17">
        <v>10</v>
      </c>
      <c r="EL39" s="17">
        <v>11</v>
      </c>
      <c r="EM39" s="17">
        <v>14.000000000000002</v>
      </c>
      <c r="EN39" s="17">
        <v>0</v>
      </c>
      <c r="EO39" s="17">
        <v>33</v>
      </c>
      <c r="EP39" s="17">
        <v>38</v>
      </c>
      <c r="EQ39" s="17">
        <v>28.999999999999996</v>
      </c>
      <c r="ER39" s="17">
        <v>75</v>
      </c>
      <c r="ES39" s="17">
        <v>40</v>
      </c>
      <c r="ET39" s="17">
        <v>30</v>
      </c>
      <c r="EU39" s="17">
        <v>27</v>
      </c>
      <c r="EV39" s="17">
        <v>28.999999999999996</v>
      </c>
      <c r="EW39" s="17">
        <v>18</v>
      </c>
      <c r="EX39" s="17">
        <v>40</v>
      </c>
      <c r="EY39" s="17">
        <v>40</v>
      </c>
      <c r="EZ39" s="17" t="e">
        <v>#VALUE!</v>
      </c>
      <c r="FA39" s="17">
        <v>6000</v>
      </c>
      <c r="FB39" s="17" t="e">
        <v>#VALUE!</v>
      </c>
      <c r="FC39" s="17">
        <v>1000</v>
      </c>
      <c r="FD39" s="17" t="e">
        <v>#VALUE!</v>
      </c>
      <c r="FE39" s="17">
        <v>0</v>
      </c>
      <c r="FF39" s="17">
        <v>40</v>
      </c>
      <c r="FG39" s="17">
        <v>20</v>
      </c>
      <c r="FH39" s="17">
        <v>40</v>
      </c>
      <c r="FI39" s="17">
        <v>0</v>
      </c>
      <c r="FJ39" s="17"/>
      <c r="GF39" s="44"/>
    </row>
    <row r="40" spans="1:209" x14ac:dyDescent="0.2">
      <c r="A40" s="37" t="s">
        <v>35</v>
      </c>
      <c r="B40" s="38">
        <v>53</v>
      </c>
      <c r="C40" s="39" t="s">
        <v>121</v>
      </c>
      <c r="D40" s="38">
        <v>7</v>
      </c>
      <c r="E40" s="39" t="s">
        <v>121</v>
      </c>
      <c r="F40" s="17">
        <v>5</v>
      </c>
      <c r="G40" s="17">
        <v>27</v>
      </c>
      <c r="H40" s="17">
        <v>68</v>
      </c>
      <c r="I40" s="17">
        <v>0</v>
      </c>
      <c r="J40" s="17">
        <v>46</v>
      </c>
      <c r="K40" s="17">
        <v>52</v>
      </c>
      <c r="L40" s="17">
        <v>55.000000000000007</v>
      </c>
      <c r="M40" s="37" t="s">
        <v>35</v>
      </c>
      <c r="N40" s="38">
        <v>49</v>
      </c>
      <c r="O40" s="39" t="s">
        <v>121</v>
      </c>
      <c r="P40" s="38">
        <v>10</v>
      </c>
      <c r="Q40" s="39" t="s">
        <v>121</v>
      </c>
      <c r="R40" s="17">
        <v>9</v>
      </c>
      <c r="S40" s="17">
        <v>41</v>
      </c>
      <c r="T40" s="17">
        <v>50</v>
      </c>
      <c r="U40" s="17">
        <v>0</v>
      </c>
      <c r="V40" s="17">
        <v>56.000000000000007</v>
      </c>
      <c r="W40" s="17">
        <v>51</v>
      </c>
      <c r="X40" s="17">
        <v>59</v>
      </c>
      <c r="Y40" s="37" t="s">
        <v>35</v>
      </c>
      <c r="Z40" s="38">
        <v>51</v>
      </c>
      <c r="AA40" s="39" t="s">
        <v>121</v>
      </c>
      <c r="AB40" s="38">
        <v>6</v>
      </c>
      <c r="AC40" s="39" t="s">
        <v>130</v>
      </c>
      <c r="AD40" s="17">
        <v>5</v>
      </c>
      <c r="AE40" s="17">
        <v>77</v>
      </c>
      <c r="AF40" s="17">
        <v>18</v>
      </c>
      <c r="AG40" s="17">
        <v>0</v>
      </c>
      <c r="AH40" s="17">
        <v>55.000000000000007</v>
      </c>
      <c r="AI40" s="17">
        <v>48</v>
      </c>
      <c r="AJ40" s="17">
        <v>69</v>
      </c>
      <c r="AK40" s="17">
        <v>45</v>
      </c>
      <c r="AL40" s="17">
        <v>45</v>
      </c>
      <c r="AM40" s="17">
        <v>35</v>
      </c>
      <c r="AN40" s="17" t="e">
        <v>#VALUE!</v>
      </c>
      <c r="AO40" s="17">
        <v>5200</v>
      </c>
      <c r="AP40" s="17" t="e">
        <v>#VALUE!</v>
      </c>
      <c r="AQ40" s="17">
        <v>700</v>
      </c>
      <c r="AR40" s="17" t="e">
        <v>#VALUE!</v>
      </c>
      <c r="AS40" s="17">
        <v>5</v>
      </c>
      <c r="AT40" s="17">
        <v>68</v>
      </c>
      <c r="AU40" s="17">
        <v>27</v>
      </c>
      <c r="AV40" s="17">
        <v>0</v>
      </c>
      <c r="AW40" s="17">
        <v>45</v>
      </c>
      <c r="AX40" s="17">
        <v>60</v>
      </c>
      <c r="AY40" s="17">
        <v>89</v>
      </c>
      <c r="AZ40" s="17">
        <v>23</v>
      </c>
      <c r="BA40" s="17">
        <v>32</v>
      </c>
      <c r="BB40" s="17">
        <v>69</v>
      </c>
      <c r="BC40" s="17">
        <v>37</v>
      </c>
      <c r="BD40" s="17">
        <v>33</v>
      </c>
      <c r="BE40" s="17">
        <v>60</v>
      </c>
      <c r="BF40" s="17">
        <v>61</v>
      </c>
      <c r="BG40" s="17">
        <v>53</v>
      </c>
      <c r="BH40" s="17">
        <v>59</v>
      </c>
      <c r="BI40" s="17">
        <v>5</v>
      </c>
      <c r="BJ40" s="17">
        <v>9</v>
      </c>
      <c r="BK40" s="17">
        <v>59</v>
      </c>
      <c r="BL40" s="17">
        <v>51</v>
      </c>
      <c r="BM40" s="17" t="e">
        <v>#VALUE!</v>
      </c>
      <c r="BN40" s="17">
        <v>11</v>
      </c>
      <c r="BO40" s="17">
        <v>40</v>
      </c>
      <c r="BP40" s="17">
        <v>21</v>
      </c>
      <c r="BQ40" s="17">
        <v>51</v>
      </c>
      <c r="BR40" s="17">
        <v>37</v>
      </c>
      <c r="BS40" s="17">
        <v>66</v>
      </c>
      <c r="BT40" s="17">
        <v>55.000000000000007</v>
      </c>
      <c r="BU40" s="17" t="e">
        <v>#VALUE!</v>
      </c>
      <c r="BV40" s="17">
        <v>5200</v>
      </c>
      <c r="BW40" s="17" t="e">
        <v>#VALUE!</v>
      </c>
      <c r="BX40" s="17">
        <v>900</v>
      </c>
      <c r="BY40" s="17" t="e">
        <v>#VALUE!</v>
      </c>
      <c r="BZ40" s="17">
        <v>32</v>
      </c>
      <c r="CA40" s="17">
        <v>45</v>
      </c>
      <c r="CB40" s="17">
        <v>23</v>
      </c>
      <c r="CC40" s="17">
        <v>0</v>
      </c>
      <c r="CD40" s="17">
        <v>0</v>
      </c>
      <c r="CE40" s="17" t="e">
        <v>#VALUE!</v>
      </c>
      <c r="CF40" s="17">
        <v>5400</v>
      </c>
      <c r="CG40" s="17" t="e">
        <v>#VALUE!</v>
      </c>
      <c r="CH40" s="17">
        <v>700</v>
      </c>
      <c r="CI40" s="17" t="e">
        <v>#VALUE!</v>
      </c>
      <c r="CJ40" s="17">
        <v>0</v>
      </c>
      <c r="CK40" s="17">
        <v>25</v>
      </c>
      <c r="CL40" s="17">
        <v>68</v>
      </c>
      <c r="CM40" s="17">
        <v>7.0000000000000009</v>
      </c>
      <c r="CN40" s="17">
        <v>43</v>
      </c>
      <c r="CO40" s="17">
        <v>47</v>
      </c>
      <c r="CP40" s="17">
        <v>48</v>
      </c>
      <c r="CQ40" s="17" t="e">
        <v>#VALUE!</v>
      </c>
      <c r="CR40" s="17">
        <v>5000</v>
      </c>
      <c r="CS40" s="17" t="e">
        <v>#VALUE!</v>
      </c>
      <c r="CT40" s="17">
        <v>800</v>
      </c>
      <c r="CU40" s="17" t="e">
        <v>#VALUE!</v>
      </c>
      <c r="CV40" s="17">
        <v>7.0000000000000009</v>
      </c>
      <c r="CW40" s="17">
        <v>47</v>
      </c>
      <c r="CX40" s="17">
        <v>46</v>
      </c>
      <c r="CY40" s="17">
        <v>0</v>
      </c>
      <c r="CZ40" s="17">
        <v>51</v>
      </c>
      <c r="DA40" s="17">
        <v>61</v>
      </c>
      <c r="DB40" s="17">
        <v>37</v>
      </c>
      <c r="DC40" s="17" t="e">
        <v>#VALUE!</v>
      </c>
      <c r="DD40" s="17">
        <v>4900</v>
      </c>
      <c r="DE40" s="17" t="e">
        <v>#VALUE!</v>
      </c>
      <c r="DF40" s="17">
        <v>900</v>
      </c>
      <c r="DG40" s="17" t="e">
        <v>#VALUE!</v>
      </c>
      <c r="DH40" s="17">
        <v>20</v>
      </c>
      <c r="DI40" s="17">
        <v>57.999999999999993</v>
      </c>
      <c r="DJ40" s="17">
        <v>22</v>
      </c>
      <c r="DK40" s="17">
        <v>0</v>
      </c>
      <c r="DL40" s="17">
        <v>49</v>
      </c>
      <c r="DM40" s="17">
        <v>52</v>
      </c>
      <c r="DN40" s="17">
        <v>61</v>
      </c>
      <c r="DO40" s="17">
        <v>44</v>
      </c>
      <c r="DP40" s="17">
        <v>43</v>
      </c>
      <c r="DQ40" s="17">
        <v>51</v>
      </c>
      <c r="DR40" s="17" t="e">
        <v>#VALUE!</v>
      </c>
      <c r="DS40" s="17">
        <v>4800</v>
      </c>
      <c r="DT40" s="17" t="e">
        <v>#VALUE!</v>
      </c>
      <c r="DU40" s="17">
        <v>800</v>
      </c>
      <c r="DV40" s="17" t="e">
        <v>#VALUE!</v>
      </c>
      <c r="DW40" s="17">
        <v>20</v>
      </c>
      <c r="DX40" s="17">
        <v>64</v>
      </c>
      <c r="DY40" s="17">
        <v>15</v>
      </c>
      <c r="DZ40" s="17">
        <v>0</v>
      </c>
      <c r="EA40" s="17">
        <v>33</v>
      </c>
      <c r="EB40" s="17">
        <v>49</v>
      </c>
      <c r="EC40" s="17">
        <v>64</v>
      </c>
      <c r="ED40" s="17">
        <v>42</v>
      </c>
      <c r="EE40" s="17">
        <v>62</v>
      </c>
      <c r="EF40" s="17">
        <v>66</v>
      </c>
      <c r="EG40" s="17">
        <v>67</v>
      </c>
      <c r="EH40" s="17">
        <v>64</v>
      </c>
      <c r="EI40" s="17">
        <v>71</v>
      </c>
      <c r="EJ40" s="17">
        <v>52</v>
      </c>
      <c r="EK40" s="17">
        <v>61</v>
      </c>
      <c r="EL40" s="17">
        <v>44</v>
      </c>
      <c r="EM40" s="17">
        <v>39</v>
      </c>
      <c r="EN40" s="17">
        <v>56.999999999999993</v>
      </c>
      <c r="EO40" s="17">
        <v>72</v>
      </c>
      <c r="EP40" s="17">
        <v>71</v>
      </c>
      <c r="EQ40" s="17">
        <v>47</v>
      </c>
      <c r="ER40" s="17">
        <v>70</v>
      </c>
      <c r="ES40" s="17">
        <v>74</v>
      </c>
      <c r="ET40" s="17">
        <v>57.999999999999993</v>
      </c>
      <c r="EU40" s="17">
        <v>50</v>
      </c>
      <c r="EV40" s="17">
        <v>46</v>
      </c>
      <c r="EW40" s="17">
        <v>42</v>
      </c>
      <c r="EX40" s="17">
        <v>48</v>
      </c>
      <c r="EY40" s="17">
        <v>57.999999999999993</v>
      </c>
      <c r="EZ40" s="17" t="e">
        <v>#VALUE!</v>
      </c>
      <c r="FA40" s="17">
        <v>4600</v>
      </c>
      <c r="FB40" s="17" t="e">
        <v>#VALUE!</v>
      </c>
      <c r="FC40" s="17">
        <v>900</v>
      </c>
      <c r="FD40" s="17" t="e">
        <v>#VALUE!</v>
      </c>
      <c r="FE40" s="17">
        <v>59</v>
      </c>
      <c r="FF40" s="17">
        <v>31</v>
      </c>
      <c r="FG40" s="17">
        <v>8</v>
      </c>
      <c r="FH40" s="17">
        <v>2</v>
      </c>
      <c r="FI40" s="17">
        <v>0</v>
      </c>
      <c r="FJ40" s="17"/>
      <c r="GF40" s="44"/>
    </row>
    <row r="41" spans="1:209" x14ac:dyDescent="0.2">
      <c r="A41" s="17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  <c r="H41" s="17">
        <v>8</v>
      </c>
      <c r="I41" s="17">
        <v>9</v>
      </c>
      <c r="J41" s="17">
        <v>10</v>
      </c>
      <c r="K41" s="17">
        <v>11</v>
      </c>
      <c r="L41" s="17">
        <v>12</v>
      </c>
      <c r="M41" s="17">
        <v>13</v>
      </c>
      <c r="N41" s="17">
        <v>14</v>
      </c>
      <c r="O41" s="17">
        <v>15</v>
      </c>
      <c r="P41" s="17">
        <v>16</v>
      </c>
      <c r="Q41" s="17">
        <v>17</v>
      </c>
      <c r="R41" s="17">
        <v>18</v>
      </c>
      <c r="S41" s="17">
        <v>19</v>
      </c>
      <c r="T41" s="17">
        <v>20</v>
      </c>
      <c r="U41" s="17">
        <v>21</v>
      </c>
      <c r="V41" s="17">
        <v>22</v>
      </c>
      <c r="W41" s="17">
        <v>23</v>
      </c>
      <c r="X41" s="17">
        <v>24</v>
      </c>
      <c r="Y41" s="17">
        <v>25</v>
      </c>
      <c r="Z41" s="17">
        <v>26</v>
      </c>
      <c r="AA41" s="17">
        <v>27</v>
      </c>
      <c r="AB41" s="17">
        <v>28</v>
      </c>
      <c r="AC41" s="17">
        <v>29</v>
      </c>
      <c r="AD41" s="17">
        <v>30</v>
      </c>
      <c r="AE41" s="17">
        <v>31</v>
      </c>
      <c r="AF41" s="17">
        <v>32</v>
      </c>
      <c r="AG41" s="17">
        <v>33</v>
      </c>
      <c r="AH41" s="17">
        <v>34</v>
      </c>
      <c r="AI41" s="17">
        <v>35</v>
      </c>
      <c r="AJ41" s="17">
        <v>36</v>
      </c>
      <c r="AK41" s="17">
        <v>37</v>
      </c>
      <c r="AL41" s="17">
        <v>38</v>
      </c>
      <c r="AM41" s="17">
        <v>39</v>
      </c>
      <c r="AN41" s="17">
        <v>40</v>
      </c>
      <c r="AO41" s="17">
        <v>41</v>
      </c>
      <c r="AP41" s="17">
        <v>42</v>
      </c>
      <c r="AQ41" s="17">
        <v>43</v>
      </c>
      <c r="AR41" s="17">
        <v>44</v>
      </c>
      <c r="AS41" s="17">
        <v>45</v>
      </c>
      <c r="AT41" s="17">
        <v>46</v>
      </c>
      <c r="AU41" s="17">
        <v>47</v>
      </c>
      <c r="AV41" s="17">
        <v>48</v>
      </c>
      <c r="AW41" s="17">
        <v>49</v>
      </c>
      <c r="AX41" s="17">
        <v>50</v>
      </c>
      <c r="AY41" s="17">
        <v>51</v>
      </c>
      <c r="AZ41" s="17">
        <v>52</v>
      </c>
      <c r="BA41" s="17">
        <v>53</v>
      </c>
      <c r="BB41" s="17">
        <v>54</v>
      </c>
      <c r="BC41" s="17">
        <v>55</v>
      </c>
      <c r="BD41" s="17">
        <v>56</v>
      </c>
      <c r="BE41" s="17">
        <v>57</v>
      </c>
      <c r="BF41" s="17">
        <v>58</v>
      </c>
      <c r="BG41" s="17">
        <v>59</v>
      </c>
      <c r="BH41" s="17">
        <v>60</v>
      </c>
      <c r="BI41" s="17">
        <v>61</v>
      </c>
      <c r="BJ41" s="17">
        <v>62</v>
      </c>
      <c r="BK41" s="17">
        <v>63</v>
      </c>
      <c r="BL41" s="17">
        <v>64</v>
      </c>
      <c r="BM41" s="17">
        <v>65</v>
      </c>
      <c r="BN41" s="17">
        <v>66</v>
      </c>
      <c r="BO41" s="17">
        <v>67</v>
      </c>
      <c r="BP41" s="17">
        <v>68</v>
      </c>
      <c r="BQ41" s="17">
        <v>69</v>
      </c>
      <c r="BR41" s="17">
        <v>70</v>
      </c>
      <c r="BS41" s="17">
        <v>71</v>
      </c>
      <c r="BT41" s="17">
        <v>72</v>
      </c>
      <c r="BU41" s="17">
        <v>73</v>
      </c>
      <c r="BV41" s="17">
        <v>74</v>
      </c>
      <c r="BW41" s="17">
        <v>75</v>
      </c>
      <c r="BX41" s="17">
        <v>76</v>
      </c>
      <c r="BY41" s="17">
        <v>77</v>
      </c>
      <c r="BZ41" s="17">
        <v>78</v>
      </c>
      <c r="CA41" s="17">
        <v>79</v>
      </c>
      <c r="CB41" s="17">
        <v>80</v>
      </c>
      <c r="CC41" s="17">
        <v>81</v>
      </c>
      <c r="CD41" s="17">
        <v>82</v>
      </c>
      <c r="CE41" s="17">
        <v>83</v>
      </c>
      <c r="CF41" s="17">
        <v>84</v>
      </c>
      <c r="CG41" s="17">
        <v>85</v>
      </c>
      <c r="CH41" s="17">
        <v>86</v>
      </c>
      <c r="CI41" s="17">
        <v>87</v>
      </c>
      <c r="CJ41" s="17">
        <v>88</v>
      </c>
      <c r="CK41" s="17">
        <v>89</v>
      </c>
      <c r="CL41" s="17">
        <v>90</v>
      </c>
      <c r="CM41" s="17">
        <v>91</v>
      </c>
      <c r="CN41" s="17">
        <v>92</v>
      </c>
      <c r="CO41" s="17">
        <v>93</v>
      </c>
      <c r="CP41" s="17">
        <v>94</v>
      </c>
      <c r="CQ41" s="17">
        <v>95</v>
      </c>
      <c r="CR41" s="17">
        <v>96</v>
      </c>
      <c r="CS41" s="17">
        <v>97</v>
      </c>
      <c r="CT41" s="17">
        <v>98</v>
      </c>
      <c r="CU41" s="17">
        <v>99</v>
      </c>
      <c r="CV41" s="17">
        <v>100</v>
      </c>
      <c r="CW41" s="17">
        <v>101</v>
      </c>
      <c r="CX41" s="17">
        <v>102</v>
      </c>
      <c r="CY41" s="17">
        <v>103</v>
      </c>
      <c r="CZ41" s="17">
        <v>104</v>
      </c>
      <c r="DA41" s="17">
        <v>105</v>
      </c>
      <c r="DB41" s="17">
        <v>106</v>
      </c>
      <c r="DC41" s="17">
        <v>107</v>
      </c>
      <c r="DD41" s="17">
        <v>108</v>
      </c>
      <c r="DE41" s="17">
        <v>109</v>
      </c>
      <c r="DF41" s="17">
        <v>110</v>
      </c>
      <c r="DG41" s="17">
        <v>111</v>
      </c>
      <c r="DH41" s="17">
        <v>112</v>
      </c>
      <c r="DI41" s="17">
        <v>113</v>
      </c>
      <c r="DJ41" s="17">
        <v>114</v>
      </c>
      <c r="DK41" s="17">
        <v>115</v>
      </c>
      <c r="DL41" s="17">
        <v>116</v>
      </c>
      <c r="DM41" s="17">
        <v>117</v>
      </c>
      <c r="DN41" s="17">
        <v>118</v>
      </c>
      <c r="DO41" s="17">
        <v>119</v>
      </c>
      <c r="DP41" s="17">
        <v>120</v>
      </c>
      <c r="DQ41" s="17">
        <v>121</v>
      </c>
      <c r="DR41" s="17">
        <v>122</v>
      </c>
      <c r="DS41" s="17">
        <v>123</v>
      </c>
      <c r="DT41" s="17">
        <v>124</v>
      </c>
      <c r="DU41" s="17">
        <v>125</v>
      </c>
      <c r="DV41" s="17">
        <v>126</v>
      </c>
      <c r="DW41" s="17">
        <v>127</v>
      </c>
      <c r="DX41" s="17">
        <v>128</v>
      </c>
      <c r="DY41" s="17">
        <v>129</v>
      </c>
      <c r="DZ41" s="17">
        <v>130</v>
      </c>
      <c r="EA41" s="17">
        <v>131</v>
      </c>
      <c r="EB41" s="17">
        <v>132</v>
      </c>
      <c r="EC41" s="17">
        <v>133</v>
      </c>
      <c r="ED41" s="17">
        <v>134</v>
      </c>
      <c r="EE41" s="17">
        <v>135</v>
      </c>
      <c r="EF41" s="17">
        <v>136</v>
      </c>
      <c r="EG41" s="17">
        <v>137</v>
      </c>
      <c r="EH41" s="17">
        <v>138</v>
      </c>
      <c r="EI41" s="17">
        <v>139</v>
      </c>
      <c r="EJ41" s="17">
        <v>140</v>
      </c>
      <c r="EK41" s="17">
        <v>141</v>
      </c>
      <c r="EL41" s="17">
        <v>142</v>
      </c>
      <c r="EM41" s="17">
        <v>143</v>
      </c>
      <c r="EN41" s="17">
        <v>144</v>
      </c>
      <c r="EO41" s="17">
        <v>145</v>
      </c>
      <c r="EP41" s="17">
        <v>146</v>
      </c>
      <c r="EQ41" s="17">
        <v>147</v>
      </c>
      <c r="ER41" s="17">
        <v>148</v>
      </c>
      <c r="ES41" s="17">
        <v>149</v>
      </c>
      <c r="ET41" s="17">
        <v>150</v>
      </c>
      <c r="EU41" s="17">
        <v>151</v>
      </c>
      <c r="EV41" s="17">
        <v>152</v>
      </c>
      <c r="EW41" s="17">
        <v>153</v>
      </c>
      <c r="EX41" s="17">
        <v>154</v>
      </c>
      <c r="EY41" s="17">
        <v>155</v>
      </c>
      <c r="EZ41" s="17">
        <v>156</v>
      </c>
      <c r="FA41" s="17">
        <v>157</v>
      </c>
      <c r="FB41" s="17">
        <v>158</v>
      </c>
      <c r="FC41" s="17">
        <v>159</v>
      </c>
      <c r="FD41" s="17">
        <v>160</v>
      </c>
      <c r="FE41" s="17">
        <v>161</v>
      </c>
      <c r="FF41" s="17">
        <v>162</v>
      </c>
      <c r="FG41" s="17">
        <v>163</v>
      </c>
      <c r="FH41" s="17">
        <v>164</v>
      </c>
      <c r="FI41" s="17">
        <v>165</v>
      </c>
      <c r="FJ41" s="17">
        <v>166</v>
      </c>
      <c r="FK41" s="45">
        <v>167</v>
      </c>
      <c r="FL41" s="45">
        <v>168</v>
      </c>
      <c r="FM41" s="45">
        <v>169</v>
      </c>
      <c r="FN41" s="45">
        <v>170</v>
      </c>
      <c r="FO41" s="17">
        <v>171</v>
      </c>
      <c r="FP41" s="17">
        <v>172</v>
      </c>
      <c r="FQ41" s="17">
        <v>173</v>
      </c>
      <c r="FR41" s="17">
        <v>174</v>
      </c>
      <c r="FS41" s="17">
        <v>175</v>
      </c>
      <c r="FT41" s="17">
        <v>176</v>
      </c>
      <c r="FU41" s="17">
        <v>177</v>
      </c>
      <c r="FV41" s="17">
        <v>178</v>
      </c>
      <c r="FW41" s="17">
        <v>179</v>
      </c>
      <c r="FX41" s="17">
        <v>180</v>
      </c>
      <c r="FY41" s="17">
        <v>181</v>
      </c>
      <c r="FZ41" s="17">
        <v>182</v>
      </c>
      <c r="GA41" s="46">
        <v>183</v>
      </c>
      <c r="GB41" s="46">
        <v>184</v>
      </c>
      <c r="GC41" s="46">
        <v>185</v>
      </c>
      <c r="GD41" s="46">
        <v>186</v>
      </c>
      <c r="GE41" s="46">
        <v>187</v>
      </c>
      <c r="GF41" s="17">
        <v>188</v>
      </c>
      <c r="GG41" s="17">
        <v>189</v>
      </c>
      <c r="GH41" s="17">
        <v>190</v>
      </c>
      <c r="GI41" s="17">
        <v>191</v>
      </c>
      <c r="GJ41" s="17">
        <v>192</v>
      </c>
      <c r="GK41" s="17">
        <v>193</v>
      </c>
      <c r="GL41" s="17">
        <v>194</v>
      </c>
      <c r="GM41" s="17">
        <v>195</v>
      </c>
      <c r="GN41" s="17">
        <v>196</v>
      </c>
      <c r="GO41" s="17">
        <v>197</v>
      </c>
      <c r="GP41" s="17">
        <v>198</v>
      </c>
      <c r="GQ41" s="17">
        <v>199</v>
      </c>
      <c r="GR41" s="17">
        <v>200</v>
      </c>
      <c r="GS41" s="17">
        <v>201</v>
      </c>
      <c r="GT41" s="17">
        <v>202</v>
      </c>
      <c r="GU41" s="17">
        <v>203</v>
      </c>
      <c r="GV41" s="17">
        <v>204</v>
      </c>
      <c r="GW41" s="17">
        <v>205</v>
      </c>
      <c r="GX41" s="17">
        <v>206</v>
      </c>
      <c r="GY41" s="17">
        <v>207</v>
      </c>
      <c r="GZ41" s="17">
        <v>208</v>
      </c>
      <c r="HA41" s="17">
        <v>209</v>
      </c>
    </row>
    <row r="42" spans="1:209" x14ac:dyDescent="0.2">
      <c r="GF42" s="17"/>
    </row>
    <row r="43" spans="1:209" x14ac:dyDescent="0.2">
      <c r="GF43" s="17"/>
    </row>
    <row r="44" spans="1:209" x14ac:dyDescent="0.2">
      <c r="GF44" s="17"/>
    </row>
    <row r="45" spans="1:209" x14ac:dyDescent="0.2">
      <c r="GF45" s="17"/>
    </row>
    <row r="48" spans="1:209" x14ac:dyDescent="0.2">
      <c r="GF48" s="17"/>
    </row>
    <row r="49" spans="1:188" x14ac:dyDescent="0.2">
      <c r="A49" s="62" t="s">
        <v>163</v>
      </c>
      <c r="GF49" s="17"/>
    </row>
    <row r="50" spans="1:188" x14ac:dyDescent="0.2">
      <c r="A50" s="63" t="s">
        <v>164</v>
      </c>
      <c r="GF50" s="17"/>
    </row>
    <row r="51" spans="1:188" x14ac:dyDescent="0.2">
      <c r="A51" s="62" t="s">
        <v>165</v>
      </c>
      <c r="GF51" s="17"/>
    </row>
    <row r="52" spans="1:188" x14ac:dyDescent="0.2">
      <c r="GF52" s="17"/>
    </row>
    <row r="53" spans="1:188" x14ac:dyDescent="0.2">
      <c r="GF53" s="17"/>
    </row>
    <row r="54" spans="1:188" x14ac:dyDescent="0.2">
      <c r="GF54" s="17"/>
    </row>
    <row r="55" spans="1:188" x14ac:dyDescent="0.2">
      <c r="GF55" s="17"/>
    </row>
    <row r="56" spans="1:188" x14ac:dyDescent="0.2">
      <c r="GF56" s="17"/>
    </row>
    <row r="57" spans="1:188" x14ac:dyDescent="0.2">
      <c r="GF57" s="17"/>
    </row>
    <row r="58" spans="1:188" x14ac:dyDescent="0.2">
      <c r="GF58" s="17"/>
    </row>
    <row r="59" spans="1:188" x14ac:dyDescent="0.2">
      <c r="GF59" s="17"/>
    </row>
    <row r="61" spans="1:188" x14ac:dyDescent="0.2">
      <c r="GF61" s="17"/>
    </row>
    <row r="62" spans="1:188" x14ac:dyDescent="0.2">
      <c r="GF62" s="17"/>
    </row>
    <row r="63" spans="1:188" x14ac:dyDescent="0.2">
      <c r="GF63" s="17"/>
    </row>
    <row r="64" spans="1:188" x14ac:dyDescent="0.2">
      <c r="GF64" s="17"/>
    </row>
    <row r="66" spans="188:188" x14ac:dyDescent="0.2">
      <c r="GF66" s="17"/>
    </row>
    <row r="67" spans="188:188" x14ac:dyDescent="0.2">
      <c r="GF67" s="17"/>
    </row>
    <row r="68" spans="188:188" x14ac:dyDescent="0.2">
      <c r="GF68" s="17"/>
    </row>
    <row r="70" spans="188:188" x14ac:dyDescent="0.2">
      <c r="GF70" s="17"/>
    </row>
    <row r="71" spans="188:188" x14ac:dyDescent="0.2">
      <c r="GF71" s="17"/>
    </row>
  </sheetData>
  <mergeCells count="88">
    <mergeCell ref="FD3:FD4"/>
    <mergeCell ref="FE3:FI3"/>
    <mergeCell ref="GW3:HA3"/>
    <mergeCell ref="GG4:GJ4"/>
    <mergeCell ref="GK4:GN4"/>
    <mergeCell ref="GO4:GR4"/>
    <mergeCell ref="GS4:GV4"/>
    <mergeCell ref="FC3:FC4"/>
    <mergeCell ref="DL3:DQ3"/>
    <mergeCell ref="DR3:DR4"/>
    <mergeCell ref="DS3:DS4"/>
    <mergeCell ref="DT3:DT4"/>
    <mergeCell ref="DU3:DU4"/>
    <mergeCell ref="DV3:DV4"/>
    <mergeCell ref="DW3:DZ3"/>
    <mergeCell ref="EA3:EY3"/>
    <mergeCell ref="EZ3:EZ4"/>
    <mergeCell ref="FA3:FA4"/>
    <mergeCell ref="FB3:FB4"/>
    <mergeCell ref="DH3:DK3"/>
    <mergeCell ref="CR3:CR4"/>
    <mergeCell ref="CS3:CS4"/>
    <mergeCell ref="CT3:CT4"/>
    <mergeCell ref="CU3:CU4"/>
    <mergeCell ref="CV3:CY3"/>
    <mergeCell ref="CZ3:DB3"/>
    <mergeCell ref="DC3:DC4"/>
    <mergeCell ref="DD3:DD4"/>
    <mergeCell ref="DE3:DE4"/>
    <mergeCell ref="DF3:DF4"/>
    <mergeCell ref="DG3:DG4"/>
    <mergeCell ref="CQ3:CQ4"/>
    <mergeCell ref="BW3:BW4"/>
    <mergeCell ref="BX3:BX4"/>
    <mergeCell ref="BY3:BY4"/>
    <mergeCell ref="BZ3:CD3"/>
    <mergeCell ref="CE3:CE4"/>
    <mergeCell ref="CF3:CF4"/>
    <mergeCell ref="CG3:CG4"/>
    <mergeCell ref="CH3:CH4"/>
    <mergeCell ref="CI3:CI4"/>
    <mergeCell ref="CJ3:CM3"/>
    <mergeCell ref="CN3:CP3"/>
    <mergeCell ref="BV3:BV4"/>
    <mergeCell ref="AC3:AC4"/>
    <mergeCell ref="AD3:AG3"/>
    <mergeCell ref="AH3:AM3"/>
    <mergeCell ref="AN3:AN4"/>
    <mergeCell ref="AO3:AO4"/>
    <mergeCell ref="AP3:AP4"/>
    <mergeCell ref="AQ3:AQ4"/>
    <mergeCell ref="AR3:AR4"/>
    <mergeCell ref="AS3:AV3"/>
    <mergeCell ref="AW3:BT3"/>
    <mergeCell ref="BU3:BU4"/>
    <mergeCell ref="AB3:AB4"/>
    <mergeCell ref="J3:L3"/>
    <mergeCell ref="M3:M4"/>
    <mergeCell ref="N3:N4"/>
    <mergeCell ref="O3:O4"/>
    <mergeCell ref="P3:P4"/>
    <mergeCell ref="Q3:Q4"/>
    <mergeCell ref="R3:U3"/>
    <mergeCell ref="V3:X3"/>
    <mergeCell ref="Y3:Y4"/>
    <mergeCell ref="Z3:Z4"/>
    <mergeCell ref="AA3:AA4"/>
    <mergeCell ref="A3:A4"/>
    <mergeCell ref="B3:B4"/>
    <mergeCell ref="C3:C4"/>
    <mergeCell ref="D3:D4"/>
    <mergeCell ref="E3:E4"/>
    <mergeCell ref="F3:I3"/>
    <mergeCell ref="GK1:GN1"/>
    <mergeCell ref="GO1:GR1"/>
    <mergeCell ref="GS1:GV1"/>
    <mergeCell ref="GW1:HA1"/>
    <mergeCell ref="GG2:GJ3"/>
    <mergeCell ref="GK2:GN3"/>
    <mergeCell ref="GO2:GR3"/>
    <mergeCell ref="GS2:GV3"/>
    <mergeCell ref="GW2:HA2"/>
    <mergeCell ref="FK1:FN1"/>
    <mergeCell ref="FO1:FR1"/>
    <mergeCell ref="FS1:FV1"/>
    <mergeCell ref="FW1:FZ1"/>
    <mergeCell ref="GA1:GE1"/>
    <mergeCell ref="GG1:GJ1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F42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34.140625" style="86" customWidth="1"/>
    <col min="2" max="2" width="23.5703125" style="86" customWidth="1"/>
    <col min="3" max="3" width="28.5703125" style="86" customWidth="1"/>
    <col min="4" max="4" width="24.42578125" style="86" customWidth="1"/>
    <col min="5" max="5" width="21.140625" style="86" customWidth="1"/>
    <col min="6" max="6" width="10.140625" style="86" customWidth="1"/>
    <col min="7" max="16384" width="11.42578125" style="86"/>
  </cols>
  <sheetData>
    <row r="2" spans="1:6" ht="15.75" x14ac:dyDescent="0.25">
      <c r="A2" s="12" t="s">
        <v>58</v>
      </c>
      <c r="B2" s="110" t="s">
        <v>16</v>
      </c>
      <c r="C2" s="111"/>
      <c r="D2" s="111"/>
      <c r="E2" s="112"/>
    </row>
    <row r="3" spans="1:6" ht="15.75" x14ac:dyDescent="0.25">
      <c r="A3" s="6" t="s">
        <v>37</v>
      </c>
      <c r="B3" s="6"/>
      <c r="C3" s="8" t="s">
        <v>59</v>
      </c>
      <c r="D3" s="8"/>
      <c r="E3" s="8"/>
    </row>
    <row r="4" spans="1:6" ht="15.75" x14ac:dyDescent="0.25">
      <c r="A4" s="6"/>
      <c r="B4" s="6"/>
      <c r="C4" s="8"/>
      <c r="D4" s="8"/>
      <c r="E4" s="8"/>
    </row>
    <row r="5" spans="1:6" ht="15.75" x14ac:dyDescent="0.25">
      <c r="A5" s="58" t="s">
        <v>155</v>
      </c>
      <c r="B5" s="59" t="s">
        <v>183</v>
      </c>
      <c r="C5" s="47" t="s">
        <v>184</v>
      </c>
      <c r="D5" s="48" t="s">
        <v>185</v>
      </c>
      <c r="E5" s="49" t="s">
        <v>186</v>
      </c>
      <c r="F5" s="8"/>
    </row>
    <row r="6" spans="1:6" ht="15.75" x14ac:dyDescent="0.25">
      <c r="A6" s="58" t="s">
        <v>154</v>
      </c>
      <c r="B6" s="60">
        <v>1</v>
      </c>
      <c r="C6" s="50">
        <v>2</v>
      </c>
      <c r="D6" s="50">
        <v>3</v>
      </c>
      <c r="E6" s="50">
        <v>4</v>
      </c>
      <c r="F6" s="8"/>
    </row>
    <row r="7" spans="1:6" ht="15.75" hidden="1" x14ac:dyDescent="0.25">
      <c r="A7" s="58">
        <v>2014</v>
      </c>
      <c r="C7" s="51"/>
      <c r="D7" s="52"/>
      <c r="E7" s="53"/>
    </row>
    <row r="8" spans="1:6" ht="15.75" hidden="1" x14ac:dyDescent="0.25">
      <c r="A8" s="58">
        <v>2015</v>
      </c>
      <c r="B8" s="61"/>
      <c r="C8" s="51"/>
      <c r="D8" s="52"/>
      <c r="E8" s="53"/>
    </row>
    <row r="9" spans="1:6" ht="15.75" x14ac:dyDescent="0.25">
      <c r="A9" s="58">
        <v>2016</v>
      </c>
      <c r="B9" s="61">
        <f>VLOOKUP($B$2,'2016-2017'!$A$5:$HA$41,30,0)</f>
        <v>3</v>
      </c>
      <c r="C9" s="51">
        <f>VLOOKUP($B$2,'2016-2017'!$A$5:$HA$41,31,0)</f>
        <v>32</v>
      </c>
      <c r="D9" s="52">
        <f>VLOOKUP($B$2,'2016-2017'!$A$5:$HA$41,32,0)</f>
        <v>57.999999999999993</v>
      </c>
      <c r="E9" s="53">
        <f>VLOOKUP($B$2,'2016-2017'!$A$5:$HA$41,33,0)</f>
        <v>7.0000000000000009</v>
      </c>
    </row>
    <row r="10" spans="1:6" ht="15.75" x14ac:dyDescent="0.25">
      <c r="A10" s="58">
        <v>2017</v>
      </c>
      <c r="B10" s="61">
        <f>VLOOKUP($B$2,'2016-2017'!$A$5:$HA$41,112,0)</f>
        <v>2</v>
      </c>
      <c r="C10" s="51">
        <f>VLOOKUP($B$2,'2016-2017'!$A$5:$HA$41,113,0)</f>
        <v>38</v>
      </c>
      <c r="D10" s="52">
        <f>VLOOKUP($B$2,'2016-2017'!$A$5:$HA$41,114,0)</f>
        <v>51</v>
      </c>
      <c r="E10" s="53">
        <f>VLOOKUP($B$2,'2016-2017'!$A$5:$HA$41,115,0)</f>
        <v>10</v>
      </c>
    </row>
    <row r="11" spans="1:6" ht="15.75" x14ac:dyDescent="0.25">
      <c r="A11" s="58">
        <v>2018</v>
      </c>
      <c r="B11" s="61">
        <f>VLOOKUP($B$2,'2018cs'!$A$1:$R$36,6,0)</f>
        <v>5</v>
      </c>
      <c r="C11" s="51">
        <f>VLOOKUP($B$2,'2018cs'!$A$1:$R$36,7,0)</f>
        <v>37</v>
      </c>
      <c r="D11" s="52">
        <f>VLOOKUP($B$2,'2018cs'!$A$1:$R$36,8,0)</f>
        <v>49</v>
      </c>
      <c r="E11" s="53">
        <f>VLOOKUP($B$2,'2018cs'!$A$1:$R$36,9,0)</f>
        <v>8</v>
      </c>
    </row>
    <row r="12" spans="1:6" ht="15.75" x14ac:dyDescent="0.25">
      <c r="A12" s="6"/>
      <c r="B12" s="54"/>
      <c r="C12" s="54"/>
      <c r="D12" s="54"/>
      <c r="E12" s="54"/>
    </row>
    <row r="13" spans="1:6" ht="15.75" x14ac:dyDescent="0.25">
      <c r="A13" s="109" t="s">
        <v>38</v>
      </c>
      <c r="B13" s="109"/>
      <c r="C13" s="109"/>
      <c r="D13" s="109"/>
      <c r="E13" s="14">
        <v>1</v>
      </c>
    </row>
    <row r="14" spans="1:6" ht="15.75" x14ac:dyDescent="0.25">
      <c r="A14" s="109" t="s">
        <v>39</v>
      </c>
      <c r="B14" s="109"/>
      <c r="C14" s="109"/>
      <c r="D14" s="109"/>
      <c r="E14" s="14">
        <v>2</v>
      </c>
    </row>
    <row r="15" spans="1:6" ht="15.75" x14ac:dyDescent="0.25">
      <c r="A15" s="84"/>
      <c r="B15" s="84"/>
      <c r="C15" s="84"/>
      <c r="D15" s="84"/>
      <c r="E15" s="6"/>
    </row>
    <row r="16" spans="1:6" ht="24" customHeight="1" x14ac:dyDescent="0.25">
      <c r="A16" s="121" t="s">
        <v>156</v>
      </c>
      <c r="B16" s="121" t="s">
        <v>60</v>
      </c>
      <c r="C16" s="117" t="s">
        <v>166</v>
      </c>
      <c r="D16" s="117"/>
      <c r="E16" s="117"/>
    </row>
    <row r="17" spans="1:5" ht="15.75" x14ac:dyDescent="0.25">
      <c r="A17" s="122"/>
      <c r="B17" s="122"/>
      <c r="C17" s="57">
        <v>2016</v>
      </c>
      <c r="D17" s="57">
        <v>2017</v>
      </c>
      <c r="E17" s="57">
        <v>2018</v>
      </c>
    </row>
    <row r="18" spans="1:5" ht="45" customHeight="1" x14ac:dyDescent="0.25">
      <c r="A18" s="120" t="s">
        <v>163</v>
      </c>
      <c r="B18" s="66" t="s">
        <v>161</v>
      </c>
      <c r="C18" s="65">
        <f>VLOOKUP($B$2,'2016-2017'!$A$5:$HA$41,38,0)</f>
        <v>33</v>
      </c>
      <c r="D18" s="81">
        <f>VLOOKUP($B$2,'2016-2017'!$A$5:$HA$41,120,0)</f>
        <v>31</v>
      </c>
      <c r="E18" s="65">
        <f>VLOOKUP($B$2,'2018cs'!$A$1:$R$36,10,0)</f>
        <v>30</v>
      </c>
    </row>
    <row r="19" spans="1:5" ht="44.45" customHeight="1" x14ac:dyDescent="0.25">
      <c r="A19" s="120"/>
      <c r="B19" s="66" t="s">
        <v>162</v>
      </c>
      <c r="C19" s="65">
        <f>VLOOKUP($B$2,'2016-2017'!$A$5:$HA$41,39,0)</f>
        <v>43</v>
      </c>
      <c r="D19" s="81">
        <f>VLOOKUP($B$2,'2016-2017'!$A$5:$HA$41,121,0)</f>
        <v>43</v>
      </c>
      <c r="E19" s="65">
        <f>VLOOKUP($B$2,'2018cs'!$A$1:$R$36,11,0)</f>
        <v>47</v>
      </c>
    </row>
    <row r="20" spans="1:5" ht="30" customHeight="1" x14ac:dyDescent="0.25">
      <c r="A20" s="118" t="s">
        <v>164</v>
      </c>
      <c r="B20" s="67" t="s">
        <v>157</v>
      </c>
      <c r="C20" s="65">
        <f>VLOOKUP($B$2,'2016-2017'!$A$5:$HA$41,34,0)</f>
        <v>39</v>
      </c>
      <c r="D20" s="81">
        <f>VLOOKUP($B$2,'2016-2017'!$A$5:$HA$41,116,0)</f>
        <v>28.999999999999996</v>
      </c>
      <c r="E20" s="65">
        <f>VLOOKUP($B$2,'2018cs'!$A$1:$R$36,12,0)</f>
        <v>37</v>
      </c>
    </row>
    <row r="21" spans="1:5" ht="34.5" customHeight="1" x14ac:dyDescent="0.25">
      <c r="A21" s="119"/>
      <c r="B21" s="67" t="s">
        <v>158</v>
      </c>
      <c r="C21" s="65">
        <f>VLOOKUP($B$2,'2016-2017'!$A$5:$HA$41,35,0)</f>
        <v>40</v>
      </c>
      <c r="D21" s="81">
        <f>VLOOKUP($B$2,'2016-2017'!$A$5:$HA$41,117,0)</f>
        <v>35</v>
      </c>
      <c r="E21" s="65">
        <f>VLOOKUP($B$2,'2018cs'!$A$1:$R$36,13,0)</f>
        <v>31</v>
      </c>
    </row>
    <row r="22" spans="1:5" ht="27" customHeight="1" x14ac:dyDescent="0.25">
      <c r="A22" s="120" t="s">
        <v>165</v>
      </c>
      <c r="B22" s="68" t="s">
        <v>159</v>
      </c>
      <c r="C22" s="65">
        <f>VLOOKUP($B$2,'2016-2017'!$A$5:$HA$41,36,0)</f>
        <v>48</v>
      </c>
      <c r="D22" s="81">
        <f>VLOOKUP($B$2,'2016-2017'!$A$5:$HA$41,118,0)</f>
        <v>46</v>
      </c>
      <c r="E22" s="65">
        <f>VLOOKUP($B$2,'2018cs'!$A$1:$R$36,14,0)</f>
        <v>40</v>
      </c>
    </row>
    <row r="23" spans="1:5" ht="45.6" customHeight="1" x14ac:dyDescent="0.25">
      <c r="A23" s="120"/>
      <c r="B23" s="66" t="s">
        <v>160</v>
      </c>
      <c r="C23" s="65">
        <f>VLOOKUP($B$2,'2016-2017'!$A$5:$HA$41,37,0)</f>
        <v>32</v>
      </c>
      <c r="D23" s="81">
        <f>VLOOKUP($B$2,'2016-2017'!$A$5:$HA$41,119,0)</f>
        <v>31</v>
      </c>
      <c r="E23" s="65">
        <f>VLOOKUP($B$2,'2018cs'!$A$1:$R$36,15,0)</f>
        <v>28.999999999999996</v>
      </c>
    </row>
    <row r="25" spans="1:5" ht="15.75" x14ac:dyDescent="0.25">
      <c r="A25" s="116" t="s">
        <v>156</v>
      </c>
      <c r="B25" s="116"/>
      <c r="C25" s="116"/>
      <c r="D25" s="116"/>
      <c r="E25" s="116"/>
    </row>
    <row r="26" spans="1:5" x14ac:dyDescent="0.25">
      <c r="A26" s="113" t="str">
        <f>VLOOKUP($A$35,'Niveles deseCS (2)'!$A$1:$L$25,2,FALSE)</f>
        <v>2. INTERPRETACIÓN Y ANÁLISIS DE PERSPECTIVAS</v>
      </c>
      <c r="B26" s="113"/>
      <c r="C26" s="113"/>
      <c r="D26" s="113"/>
      <c r="E26" s="113"/>
    </row>
    <row r="27" spans="1:5" ht="15.75" customHeight="1" x14ac:dyDescent="0.25">
      <c r="A27" s="55"/>
      <c r="B27" s="55"/>
      <c r="C27" s="55"/>
      <c r="D27" s="55"/>
      <c r="E27" s="56"/>
    </row>
    <row r="28" spans="1:5" ht="15.75" x14ac:dyDescent="0.25">
      <c r="A28" s="116" t="s">
        <v>60</v>
      </c>
      <c r="B28" s="116"/>
      <c r="C28" s="116"/>
      <c r="D28" s="116"/>
      <c r="E28" s="116"/>
    </row>
    <row r="29" spans="1:5" x14ac:dyDescent="0.25">
      <c r="A29" s="113" t="str">
        <f>VLOOKUP($A$35,'Niveles deseCS (2)'!$A$1:$L$25,3,FALSE)</f>
        <v>2.1 Contextualiza y evalúa usos de fuentes y argumentos.</v>
      </c>
      <c r="B29" s="113"/>
      <c r="C29" s="113"/>
      <c r="D29" s="113"/>
      <c r="E29" s="113"/>
    </row>
    <row r="30" spans="1:5" ht="15.75" x14ac:dyDescent="0.25">
      <c r="A30" s="85"/>
      <c r="B30" s="85"/>
      <c r="C30" s="85"/>
      <c r="D30" s="85"/>
      <c r="E30" s="85"/>
    </row>
    <row r="31" spans="1:5" ht="15.75" x14ac:dyDescent="0.25">
      <c r="A31" s="116" t="s">
        <v>61</v>
      </c>
      <c r="B31" s="116"/>
      <c r="C31" s="116"/>
      <c r="D31" s="116"/>
      <c r="E31" s="116"/>
    </row>
    <row r="32" spans="1:5" x14ac:dyDescent="0.25">
      <c r="A32" s="113" t="str">
        <f>VLOOKUP($A$35,'Niveles deseCS (2)'!$A$1:$L$25,4,FALSE)</f>
        <v xml:space="preserve">2.1.1 Inscribe una fuente primaria dada en un contexto económico, político o cultural. </v>
      </c>
      <c r="B32" s="113"/>
      <c r="C32" s="113"/>
      <c r="D32" s="113"/>
      <c r="E32" s="113"/>
    </row>
    <row r="33" spans="1:6" ht="15.75" x14ac:dyDescent="0.25">
      <c r="A33" s="84"/>
      <c r="B33" s="84"/>
      <c r="C33" s="84"/>
      <c r="D33" s="84"/>
      <c r="E33" s="6"/>
    </row>
    <row r="34" spans="1:6" ht="15.75" x14ac:dyDescent="0.25">
      <c r="A34" s="125" t="s">
        <v>40</v>
      </c>
      <c r="B34" s="125"/>
      <c r="C34" s="125"/>
      <c r="D34" s="125"/>
      <c r="E34" s="125"/>
    </row>
    <row r="35" spans="1:6" ht="32.1" customHeight="1" x14ac:dyDescent="0.25">
      <c r="A35" s="126" t="s">
        <v>170</v>
      </c>
      <c r="B35" s="126"/>
      <c r="C35" s="126"/>
      <c r="D35" s="126"/>
      <c r="E35" s="126"/>
    </row>
    <row r="36" spans="1:6" ht="15.75" x14ac:dyDescent="0.25">
      <c r="A36" s="85"/>
      <c r="B36" s="85"/>
      <c r="C36" s="85"/>
      <c r="D36" s="85"/>
      <c r="E36" s="85"/>
    </row>
    <row r="37" spans="1:6" ht="15.75" x14ac:dyDescent="0.25">
      <c r="A37" s="7" t="s">
        <v>41</v>
      </c>
      <c r="B37" s="7"/>
      <c r="C37" s="7"/>
      <c r="D37" s="8"/>
      <c r="E37" s="8"/>
    </row>
    <row r="38" spans="1:6" ht="15.75" thickBot="1" x14ac:dyDescent="0.3">
      <c r="A38" s="5"/>
      <c r="B38" s="5"/>
      <c r="C38" s="5"/>
    </row>
    <row r="39" spans="1:6" x14ac:dyDescent="0.25">
      <c r="A39" s="15" t="s">
        <v>42</v>
      </c>
      <c r="B39" s="114" t="s">
        <v>43</v>
      </c>
      <c r="C39" s="115"/>
      <c r="D39" s="16" t="s">
        <v>44</v>
      </c>
      <c r="E39" s="16" t="s">
        <v>45</v>
      </c>
    </row>
    <row r="40" spans="1:6" ht="45" x14ac:dyDescent="0.25">
      <c r="A40" s="10" t="s">
        <v>49</v>
      </c>
      <c r="B40" s="123" t="s">
        <v>46</v>
      </c>
      <c r="C40" s="124"/>
      <c r="D40" s="11"/>
      <c r="E40" s="11"/>
    </row>
    <row r="41" spans="1:6" ht="104.25" customHeight="1" x14ac:dyDescent="0.25">
      <c r="A41" s="10" t="s">
        <v>50</v>
      </c>
      <c r="B41" s="123" t="s">
        <v>47</v>
      </c>
      <c r="C41" s="124"/>
      <c r="D41" s="11"/>
      <c r="E41" s="11"/>
    </row>
    <row r="42" spans="1:6" ht="60" x14ac:dyDescent="0.25">
      <c r="A42" s="10" t="s">
        <v>51</v>
      </c>
      <c r="B42" s="123" t="s">
        <v>48</v>
      </c>
      <c r="C42" s="124"/>
      <c r="D42" s="11"/>
      <c r="E42" s="11"/>
    </row>
  </sheetData>
  <mergeCells count="21">
    <mergeCell ref="B40:C40"/>
    <mergeCell ref="B41:C41"/>
    <mergeCell ref="B42:C42"/>
    <mergeCell ref="A29:E29"/>
    <mergeCell ref="A31:E31"/>
    <mergeCell ref="A32:E32"/>
    <mergeCell ref="A34:E34"/>
    <mergeCell ref="A35:E35"/>
    <mergeCell ref="B39:C39"/>
    <mergeCell ref="A28:E28"/>
    <mergeCell ref="B2:E2"/>
    <mergeCell ref="A13:D13"/>
    <mergeCell ref="A14:D14"/>
    <mergeCell ref="A16:A17"/>
    <mergeCell ref="B16:B17"/>
    <mergeCell ref="C16:E16"/>
    <mergeCell ref="A18:A19"/>
    <mergeCell ref="A20:A21"/>
    <mergeCell ref="A22:A23"/>
    <mergeCell ref="A25:E25"/>
    <mergeCell ref="A26:E26"/>
  </mergeCells>
  <conditionalFormatting sqref="B5:E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36:E3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Hoja1!$B$10:$B$13</xm:f>
          </x14:formula1>
          <xm:sqref>E13</xm:sqref>
        </x14:dataValidation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'Niveles deseCS (2)'!A$3:A$6</xm:f>
          </x14:formula1>
          <xm:sqref>A35:E35</xm:sqref>
        </x14:dataValidation>
        <x14:dataValidation type="list" allowBlank="1" showInputMessage="1" showErrorMessage="1">
          <x14:formula1>
            <xm:f>Hoja1!B$11:B$13</xm:f>
          </x14:formula1>
          <xm:sqref>E27</xm:sqref>
        </x14:dataValidation>
        <x14:dataValidation type="list" allowBlank="1" showInputMessage="1" showErrorMessage="1">
          <x14:formula1>
            <xm:f>Hoja1!B$11:B$13</xm:f>
          </x14:formula1>
          <xm:sqref>E14:E15</xm:sqref>
        </x14:dataValidation>
        <x14:dataValidation type="list" allowBlank="1" showInputMessage="1" showErrorMessage="1">
          <x14:formula1>
            <xm:f>Hoja1!B$11:B$13</xm:f>
          </x14:formula1>
          <xm:sqref>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F20" sqref="F20"/>
    </sheetView>
  </sheetViews>
  <sheetFormatPr baseColWidth="10" defaultRowHeight="15" x14ac:dyDescent="0.25"/>
  <cols>
    <col min="1" max="1" width="55.28515625" bestFit="1" customWidth="1"/>
  </cols>
  <sheetData>
    <row r="1" spans="1:2" x14ac:dyDescent="0.25">
      <c r="A1" s="1" t="s">
        <v>0</v>
      </c>
    </row>
    <row r="2" spans="1:2" x14ac:dyDescent="0.25">
      <c r="A2" s="2" t="s">
        <v>1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2" t="s">
        <v>5</v>
      </c>
    </row>
    <row r="7" spans="1:2" x14ac:dyDescent="0.25">
      <c r="A7" s="2" t="s">
        <v>6</v>
      </c>
    </row>
    <row r="8" spans="1:2" x14ac:dyDescent="0.25">
      <c r="A8" s="2" t="s">
        <v>7</v>
      </c>
    </row>
    <row r="9" spans="1:2" x14ac:dyDescent="0.25">
      <c r="A9" s="2" t="s">
        <v>8</v>
      </c>
    </row>
    <row r="10" spans="1:2" x14ac:dyDescent="0.25">
      <c r="A10" s="2" t="s">
        <v>9</v>
      </c>
      <c r="B10">
        <v>1</v>
      </c>
    </row>
    <row r="11" spans="1:2" x14ac:dyDescent="0.25">
      <c r="A11" s="2" t="s">
        <v>10</v>
      </c>
      <c r="B11">
        <v>2</v>
      </c>
    </row>
    <row r="12" spans="1:2" x14ac:dyDescent="0.25">
      <c r="A12" s="2" t="s">
        <v>11</v>
      </c>
      <c r="B12">
        <v>3</v>
      </c>
    </row>
    <row r="13" spans="1:2" x14ac:dyDescent="0.25">
      <c r="A13" s="2" t="s">
        <v>12</v>
      </c>
      <c r="B13">
        <v>4</v>
      </c>
    </row>
    <row r="14" spans="1:2" x14ac:dyDescent="0.25">
      <c r="A14" s="2" t="s">
        <v>13</v>
      </c>
    </row>
    <row r="15" spans="1:2" x14ac:dyDescent="0.25">
      <c r="A15" s="2" t="s">
        <v>14</v>
      </c>
    </row>
    <row r="16" spans="1:2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14" sqref="J14"/>
    </sheetView>
  </sheetViews>
  <sheetFormatPr baseColWidth="10" defaultRowHeight="15" customHeight="1" x14ac:dyDescent="0.25"/>
  <cols>
    <col min="1" max="1" width="68.85546875" customWidth="1"/>
    <col min="2" max="2" width="3" bestFit="1" customWidth="1"/>
    <col min="3" max="3" width="3.85546875" bestFit="1" customWidth="1"/>
    <col min="4" max="4" width="14.42578125" bestFit="1" customWidth="1"/>
    <col min="5" max="5" width="7.28515625" bestFit="1" customWidth="1"/>
    <col min="6" max="6" width="21.5703125" bestFit="1" customWidth="1"/>
    <col min="7" max="7" width="21.28515625" customWidth="1"/>
    <col min="8" max="8" width="24.7109375" customWidth="1"/>
  </cols>
  <sheetData>
    <row r="1" spans="1:8" ht="15" customHeight="1" x14ac:dyDescent="0.25">
      <c r="A1" s="108" t="s">
        <v>55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76" t="s">
        <v>52</v>
      </c>
      <c r="B2" s="76" t="s">
        <v>53</v>
      </c>
      <c r="C2" s="76" t="s">
        <v>54</v>
      </c>
      <c r="D2" s="78" t="s">
        <v>189</v>
      </c>
      <c r="E2" s="78" t="s">
        <v>187</v>
      </c>
      <c r="F2" s="76" t="s">
        <v>156</v>
      </c>
      <c r="G2" s="76" t="s">
        <v>60</v>
      </c>
      <c r="H2" s="76" t="s">
        <v>61</v>
      </c>
    </row>
    <row r="3" spans="1:8" ht="43.5" customHeight="1" x14ac:dyDescent="0.25">
      <c r="A3" s="74" t="s">
        <v>167</v>
      </c>
      <c r="B3" s="74"/>
      <c r="C3" s="74"/>
      <c r="D3" s="75"/>
      <c r="E3" s="75"/>
      <c r="F3" t="s">
        <v>205</v>
      </c>
      <c r="G3" s="71" t="s">
        <v>205</v>
      </c>
      <c r="H3" t="s">
        <v>205</v>
      </c>
    </row>
    <row r="4" spans="1:8" ht="15" customHeight="1" x14ac:dyDescent="0.25">
      <c r="A4" s="64" t="s">
        <v>168</v>
      </c>
      <c r="B4" s="64"/>
      <c r="C4" s="64"/>
      <c r="D4" s="69"/>
      <c r="E4" s="69"/>
      <c r="F4" t="s">
        <v>205</v>
      </c>
      <c r="G4" s="71" t="s">
        <v>205</v>
      </c>
      <c r="H4" t="s">
        <v>205</v>
      </c>
    </row>
    <row r="5" spans="1:8" x14ac:dyDescent="0.25">
      <c r="A5" s="64" t="s">
        <v>169</v>
      </c>
      <c r="B5" s="64"/>
      <c r="C5" s="64"/>
      <c r="D5" s="69"/>
      <c r="E5" s="69"/>
      <c r="F5" t="s">
        <v>205</v>
      </c>
      <c r="G5" s="71" t="s">
        <v>205</v>
      </c>
      <c r="H5" t="s">
        <v>205</v>
      </c>
    </row>
    <row r="6" spans="1:8" ht="15" customHeight="1" x14ac:dyDescent="0.25">
      <c r="A6" s="64" t="s">
        <v>170</v>
      </c>
      <c r="B6" s="64"/>
      <c r="C6" s="64"/>
      <c r="D6" s="69"/>
      <c r="E6" s="69"/>
      <c r="F6" t="s">
        <v>205</v>
      </c>
      <c r="G6" s="71" t="s">
        <v>205</v>
      </c>
      <c r="H6" t="s">
        <v>205</v>
      </c>
    </row>
    <row r="8" spans="1:8" ht="15" customHeight="1" x14ac:dyDescent="0.25">
      <c r="A8" s="108" t="s">
        <v>56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5">
      <c r="A9" s="76" t="s">
        <v>52</v>
      </c>
      <c r="B9" s="76" t="s">
        <v>53</v>
      </c>
      <c r="C9" s="76" t="s">
        <v>54</v>
      </c>
      <c r="D9" s="78" t="s">
        <v>189</v>
      </c>
      <c r="E9" s="78" t="s">
        <v>187</v>
      </c>
      <c r="F9" s="76" t="s">
        <v>156</v>
      </c>
      <c r="G9" s="76" t="s">
        <v>60</v>
      </c>
      <c r="H9" s="76" t="s">
        <v>61</v>
      </c>
    </row>
    <row r="10" spans="1:8" ht="22.5" x14ac:dyDescent="0.25">
      <c r="A10" s="77" t="s">
        <v>171</v>
      </c>
      <c r="B10" s="77"/>
      <c r="C10" s="77"/>
      <c r="D10" s="75"/>
      <c r="E10" s="75"/>
      <c r="F10" t="s">
        <v>205</v>
      </c>
      <c r="G10" s="71" t="s">
        <v>205</v>
      </c>
      <c r="H10" s="71" t="s">
        <v>205</v>
      </c>
    </row>
    <row r="11" spans="1:8" ht="24.6" customHeight="1" x14ac:dyDescent="0.25">
      <c r="A11" s="3" t="s">
        <v>188</v>
      </c>
      <c r="B11" s="3"/>
      <c r="C11" s="3"/>
      <c r="D11" s="69"/>
      <c r="E11" s="69"/>
      <c r="F11" t="s">
        <v>205</v>
      </c>
      <c r="G11" s="71" t="s">
        <v>205</v>
      </c>
      <c r="H11" t="s">
        <v>205</v>
      </c>
    </row>
    <row r="12" spans="1:8" ht="24" customHeight="1" x14ac:dyDescent="0.25">
      <c r="A12" s="3" t="s">
        <v>172</v>
      </c>
      <c r="B12" s="3"/>
      <c r="C12" s="3"/>
      <c r="D12" s="69"/>
      <c r="E12" s="69"/>
      <c r="F12" t="s">
        <v>205</v>
      </c>
      <c r="G12" s="71" t="s">
        <v>205</v>
      </c>
      <c r="H12" t="s">
        <v>205</v>
      </c>
    </row>
    <row r="13" spans="1:8" ht="15" customHeight="1" x14ac:dyDescent="0.25">
      <c r="A13" s="3" t="s">
        <v>173</v>
      </c>
      <c r="B13" s="3"/>
      <c r="C13" s="3"/>
      <c r="D13" s="69"/>
      <c r="E13" s="69"/>
      <c r="F13" t="s">
        <v>205</v>
      </c>
      <c r="G13" s="71" t="s">
        <v>205</v>
      </c>
      <c r="H13" t="s">
        <v>205</v>
      </c>
    </row>
    <row r="14" spans="1:8" ht="15" customHeight="1" x14ac:dyDescent="0.25">
      <c r="A14" s="3" t="s">
        <v>174</v>
      </c>
      <c r="B14" s="3"/>
      <c r="C14" s="3"/>
      <c r="D14" s="69"/>
      <c r="E14" s="69"/>
      <c r="F14" t="s">
        <v>205</v>
      </c>
      <c r="G14" s="71" t="s">
        <v>205</v>
      </c>
      <c r="H14" t="s">
        <v>205</v>
      </c>
    </row>
    <row r="15" spans="1:8" ht="15" customHeight="1" x14ac:dyDescent="0.25">
      <c r="A15" s="3" t="s">
        <v>175</v>
      </c>
      <c r="B15" s="3"/>
      <c r="C15" s="3"/>
      <c r="D15" s="69"/>
      <c r="E15" s="69"/>
      <c r="F15" t="s">
        <v>205</v>
      </c>
      <c r="G15" s="71" t="s">
        <v>205</v>
      </c>
      <c r="H15" t="s">
        <v>205</v>
      </c>
    </row>
    <row r="16" spans="1:8" ht="15" customHeight="1" x14ac:dyDescent="0.25">
      <c r="A16" s="3" t="s">
        <v>176</v>
      </c>
      <c r="B16" s="3"/>
      <c r="C16" s="3"/>
      <c r="D16" s="69"/>
      <c r="E16" s="69"/>
      <c r="F16" t="s">
        <v>205</v>
      </c>
      <c r="G16" s="71" t="s">
        <v>205</v>
      </c>
      <c r="H16" t="s">
        <v>205</v>
      </c>
    </row>
    <row r="17" spans="1:8" ht="15" customHeight="1" x14ac:dyDescent="0.25">
      <c r="A17" s="72"/>
      <c r="B17" s="73"/>
      <c r="C17" s="73"/>
    </row>
    <row r="18" spans="1:8" ht="15" customHeight="1" x14ac:dyDescent="0.25">
      <c r="A18" s="108" t="s">
        <v>57</v>
      </c>
      <c r="B18" s="108"/>
      <c r="C18" s="108"/>
      <c r="D18" s="108"/>
      <c r="E18" s="108"/>
      <c r="F18" s="108"/>
      <c r="G18" s="108"/>
      <c r="H18" s="108"/>
    </row>
    <row r="19" spans="1:8" ht="15" customHeight="1" x14ac:dyDescent="0.25">
      <c r="A19" s="76" t="s">
        <v>52</v>
      </c>
      <c r="B19" s="76" t="s">
        <v>53</v>
      </c>
      <c r="C19" s="76" t="s">
        <v>54</v>
      </c>
      <c r="D19" s="78" t="s">
        <v>189</v>
      </c>
      <c r="E19" s="78" t="s">
        <v>187</v>
      </c>
      <c r="F19" s="76" t="s">
        <v>156</v>
      </c>
      <c r="G19" s="76" t="s">
        <v>60</v>
      </c>
      <c r="H19" s="76" t="s">
        <v>61</v>
      </c>
    </row>
    <row r="20" spans="1:8" ht="25.5" customHeight="1" x14ac:dyDescent="0.25">
      <c r="A20" s="74" t="s">
        <v>177</v>
      </c>
      <c r="B20" s="74"/>
      <c r="C20" s="74"/>
      <c r="D20" s="75"/>
      <c r="E20" s="75"/>
      <c r="F20" t="s">
        <v>205</v>
      </c>
      <c r="G20" s="71" t="s">
        <v>205</v>
      </c>
      <c r="H20" t="s">
        <v>205</v>
      </c>
    </row>
    <row r="21" spans="1:8" ht="24.6" customHeight="1" x14ac:dyDescent="0.25">
      <c r="A21" s="4" t="s">
        <v>178</v>
      </c>
      <c r="B21" s="4"/>
      <c r="C21" s="4"/>
      <c r="D21" s="69"/>
      <c r="E21" s="69"/>
      <c r="F21" t="s">
        <v>205</v>
      </c>
      <c r="G21" s="71" t="s">
        <v>205</v>
      </c>
      <c r="H21" t="s">
        <v>205</v>
      </c>
    </row>
    <row r="22" spans="1:8" ht="27" customHeight="1" x14ac:dyDescent="0.25">
      <c r="A22" s="4" t="s">
        <v>179</v>
      </c>
      <c r="B22" s="4"/>
      <c r="C22" s="4"/>
      <c r="D22" s="69"/>
      <c r="E22" s="69"/>
      <c r="F22" t="s">
        <v>205</v>
      </c>
      <c r="G22" s="71" t="s">
        <v>205</v>
      </c>
      <c r="H22" t="s">
        <v>205</v>
      </c>
    </row>
    <row r="23" spans="1:8" ht="24" customHeight="1" x14ac:dyDescent="0.25">
      <c r="A23" s="4" t="s">
        <v>180</v>
      </c>
      <c r="B23" s="4"/>
      <c r="C23" s="4"/>
      <c r="D23" s="69"/>
      <c r="E23" s="69"/>
      <c r="F23" t="s">
        <v>205</v>
      </c>
      <c r="G23" s="71" t="s">
        <v>205</v>
      </c>
      <c r="H23" t="s">
        <v>205</v>
      </c>
    </row>
    <row r="24" spans="1:8" ht="26.45" customHeight="1" x14ac:dyDescent="0.25">
      <c r="A24" s="4" t="s">
        <v>181</v>
      </c>
      <c r="B24" s="4"/>
      <c r="C24" s="4"/>
      <c r="D24" s="69"/>
      <c r="E24" s="69"/>
      <c r="F24" t="s">
        <v>205</v>
      </c>
      <c r="G24" s="71" t="s">
        <v>205</v>
      </c>
      <c r="H24" t="s">
        <v>205</v>
      </c>
    </row>
    <row r="25" spans="1:8" ht="23.25" x14ac:dyDescent="0.25">
      <c r="A25" s="4" t="s">
        <v>182</v>
      </c>
      <c r="B25" s="4"/>
      <c r="C25" s="4"/>
      <c r="D25" s="69"/>
      <c r="E25" s="69"/>
      <c r="F25" t="s">
        <v>205</v>
      </c>
      <c r="G25" s="71" t="s">
        <v>205</v>
      </c>
      <c r="H25" t="s">
        <v>205</v>
      </c>
    </row>
  </sheetData>
  <mergeCells count="3">
    <mergeCell ref="A1:H1"/>
    <mergeCell ref="A8:H8"/>
    <mergeCell ref="A18:H1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Competencia!A$8:A$14</xm:f>
          </x14:formula1>
          <xm:sqref>G3:G6</xm:sqref>
        </x14:dataValidation>
        <x14:dataValidation type="list" allowBlank="1" showInputMessage="1" showErrorMessage="1">
          <x14:formula1>
            <xm:f>Competencia!A$8:A$14</xm:f>
          </x14:formula1>
          <xm:sqref>G10:G16</xm:sqref>
        </x14:dataValidation>
        <x14:dataValidation type="list" allowBlank="1" showInputMessage="1" showErrorMessage="1">
          <x14:formula1>
            <xm:f>Competencia!A$8:A$14</xm:f>
          </x14:formula1>
          <xm:sqref>G20:G25</xm:sqref>
        </x14:dataValidation>
        <x14:dataValidation type="list" allowBlank="1" showInputMessage="1" showErrorMessage="1">
          <x14:formula1>
            <xm:f>Competencia!A$3:A$6</xm:f>
          </x14:formula1>
          <xm:sqref>F3:F6</xm:sqref>
        </x14:dataValidation>
        <x14:dataValidation type="list" allowBlank="1" showInputMessage="1" showErrorMessage="1">
          <x14:formula1>
            <xm:f>Competencia!A$3:A$6</xm:f>
          </x14:formula1>
          <xm:sqref>F10:F16</xm:sqref>
        </x14:dataValidation>
        <x14:dataValidation type="list" allowBlank="1" showInputMessage="1" showErrorMessage="1">
          <x14:formula1>
            <xm:f>Competencia!A$3:A$6</xm:f>
          </x14:formula1>
          <xm:sqref>F20:F25</xm:sqref>
        </x14:dataValidation>
        <x14:dataValidation type="list" allowBlank="1" showInputMessage="1" showErrorMessage="1">
          <x14:formula1>
            <xm:f>Competencia!A$17:A$34</xm:f>
          </x14:formula1>
          <xm:sqref>H3:H6</xm:sqref>
        </x14:dataValidation>
        <x14:dataValidation type="list" allowBlank="1" showInputMessage="1" showErrorMessage="1">
          <x14:formula1>
            <xm:f>Competencia!A$17:A$34</xm:f>
          </x14:formula1>
          <xm:sqref>H10:H16</xm:sqref>
        </x14:dataValidation>
        <x14:dataValidation type="list" allowBlank="1" showInputMessage="1" showErrorMessage="1">
          <x14:formula1>
            <xm:f>Competencia!A$17:A$34</xm:f>
          </x14:formula1>
          <xm:sqref>H20:H25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B1" workbookViewId="0">
      <selection activeCell="D7" sqref="D7"/>
    </sheetView>
  </sheetViews>
  <sheetFormatPr baseColWidth="10" defaultRowHeight="15" customHeight="1" x14ac:dyDescent="0.25"/>
  <cols>
    <col min="1" max="1" width="75.85546875" style="83" customWidth="1"/>
    <col min="2" max="2" width="44.85546875" style="83" bestFit="1" customWidth="1"/>
    <col min="3" max="3" width="76.140625" style="83" bestFit="1" customWidth="1"/>
    <col min="4" max="4" width="62.28515625" style="83" customWidth="1"/>
    <col min="5" max="16384" width="11.42578125" style="83"/>
  </cols>
  <sheetData>
    <row r="1" spans="1:8" ht="15" customHeight="1" x14ac:dyDescent="0.25">
      <c r="A1" s="82" t="s">
        <v>55</v>
      </c>
    </row>
    <row r="2" spans="1:8" ht="15" customHeight="1" x14ac:dyDescent="0.25">
      <c r="A2" s="82" t="s">
        <v>52</v>
      </c>
      <c r="B2" s="82" t="s">
        <v>156</v>
      </c>
      <c r="C2" s="82" t="s">
        <v>60</v>
      </c>
      <c r="D2" s="82" t="s">
        <v>61</v>
      </c>
      <c r="E2" s="82" t="s">
        <v>61</v>
      </c>
      <c r="F2" s="82" t="s">
        <v>61</v>
      </c>
      <c r="G2" s="82" t="s">
        <v>61</v>
      </c>
    </row>
    <row r="3" spans="1:8" ht="43.5" customHeight="1" x14ac:dyDescent="0.25">
      <c r="A3" s="88" t="s">
        <v>167</v>
      </c>
      <c r="B3" s="69" t="s">
        <v>163</v>
      </c>
      <c r="C3" s="89" t="s">
        <v>191</v>
      </c>
      <c r="D3" s="69" t="s">
        <v>194</v>
      </c>
      <c r="E3" s="69" t="s">
        <v>195</v>
      </c>
      <c r="F3" s="83" t="s">
        <v>196</v>
      </c>
      <c r="G3" s="83" t="s">
        <v>197</v>
      </c>
    </row>
    <row r="4" spans="1:8" ht="15" customHeight="1" x14ac:dyDescent="0.25">
      <c r="A4" s="88" t="s">
        <v>168</v>
      </c>
      <c r="B4" s="69" t="s">
        <v>164</v>
      </c>
      <c r="C4" s="69" t="s">
        <v>201</v>
      </c>
      <c r="D4" s="86" t="s">
        <v>210</v>
      </c>
      <c r="E4" s="69" t="s">
        <v>242</v>
      </c>
      <c r="F4" s="131" t="s">
        <v>242</v>
      </c>
      <c r="G4" s="131" t="s">
        <v>242</v>
      </c>
      <c r="H4" s="131" t="s">
        <v>242</v>
      </c>
    </row>
    <row r="5" spans="1:8" x14ac:dyDescent="0.25">
      <c r="A5" s="88" t="s">
        <v>169</v>
      </c>
      <c r="B5" s="69" t="s">
        <v>190</v>
      </c>
      <c r="C5" s="69" t="s">
        <v>204</v>
      </c>
      <c r="D5" s="69" t="s">
        <v>213</v>
      </c>
      <c r="E5" s="69" t="s">
        <v>214</v>
      </c>
      <c r="F5" s="131" t="s">
        <v>242</v>
      </c>
      <c r="G5" s="131" t="s">
        <v>242</v>
      </c>
      <c r="H5" s="131" t="s">
        <v>242</v>
      </c>
    </row>
    <row r="6" spans="1:8" ht="15" customHeight="1" x14ac:dyDescent="0.25">
      <c r="A6" s="88" t="s">
        <v>170</v>
      </c>
      <c r="B6" s="69" t="s">
        <v>164</v>
      </c>
      <c r="C6" s="69" t="s">
        <v>202</v>
      </c>
      <c r="D6" s="69" t="s">
        <v>206</v>
      </c>
      <c r="E6" s="69" t="s">
        <v>207</v>
      </c>
      <c r="F6" s="83" t="s">
        <v>208</v>
      </c>
      <c r="G6" s="132" t="s">
        <v>242</v>
      </c>
      <c r="H6" s="132" t="s">
        <v>242</v>
      </c>
    </row>
    <row r="7" spans="1:8" ht="15" customHeight="1" x14ac:dyDescent="0.2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</row>
    <row r="8" spans="1:8" ht="15" customHeight="1" x14ac:dyDescent="0.25">
      <c r="A8" s="82" t="s">
        <v>56</v>
      </c>
    </row>
    <row r="9" spans="1:8" ht="15" customHeight="1" x14ac:dyDescent="0.25">
      <c r="A9" s="82" t="s">
        <v>52</v>
      </c>
    </row>
    <row r="10" spans="1:8" ht="22.5" x14ac:dyDescent="0.25">
      <c r="A10" s="77" t="s">
        <v>171</v>
      </c>
    </row>
    <row r="11" spans="1:8" ht="24.6" customHeight="1" x14ac:dyDescent="0.25">
      <c r="A11" s="90" t="s">
        <v>188</v>
      </c>
    </row>
    <row r="12" spans="1:8" ht="24" customHeight="1" x14ac:dyDescent="0.25">
      <c r="A12" s="90" t="s">
        <v>172</v>
      </c>
    </row>
    <row r="13" spans="1:8" ht="15" customHeight="1" x14ac:dyDescent="0.25">
      <c r="A13" s="3" t="s">
        <v>173</v>
      </c>
    </row>
    <row r="14" spans="1:8" ht="15" customHeight="1" x14ac:dyDescent="0.25">
      <c r="A14" s="3" t="s">
        <v>174</v>
      </c>
    </row>
    <row r="15" spans="1:8" ht="15" customHeight="1" x14ac:dyDescent="0.25">
      <c r="A15" s="3" t="s">
        <v>175</v>
      </c>
    </row>
    <row r="16" spans="1:8" ht="15" customHeight="1" x14ac:dyDescent="0.25">
      <c r="A16" s="3" t="s">
        <v>176</v>
      </c>
    </row>
    <row r="17" spans="1:1" ht="15" customHeight="1" x14ac:dyDescent="0.25">
      <c r="A17" s="72"/>
    </row>
    <row r="18" spans="1:1" ht="15" customHeight="1" x14ac:dyDescent="0.25">
      <c r="A18" s="82" t="s">
        <v>57</v>
      </c>
    </row>
    <row r="19" spans="1:1" ht="15" customHeight="1" x14ac:dyDescent="0.25">
      <c r="A19" s="82" t="s">
        <v>52</v>
      </c>
    </row>
    <row r="20" spans="1:1" ht="25.5" customHeight="1" x14ac:dyDescent="0.25">
      <c r="A20" s="74" t="s">
        <v>177</v>
      </c>
    </row>
    <row r="21" spans="1:1" ht="24.6" customHeight="1" x14ac:dyDescent="0.25">
      <c r="A21" s="64" t="s">
        <v>178</v>
      </c>
    </row>
    <row r="22" spans="1:1" ht="27" customHeight="1" x14ac:dyDescent="0.25">
      <c r="A22" s="64" t="s">
        <v>179</v>
      </c>
    </row>
    <row r="23" spans="1:1" ht="24" customHeight="1" x14ac:dyDescent="0.25">
      <c r="A23" s="64" t="s">
        <v>180</v>
      </c>
    </row>
    <row r="24" spans="1:1" ht="26.45" customHeight="1" x14ac:dyDescent="0.25">
      <c r="A24" s="64" t="s">
        <v>181</v>
      </c>
    </row>
    <row r="25" spans="1:1" ht="23.25" x14ac:dyDescent="0.25">
      <c r="A25" s="64" t="s">
        <v>182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opLeftCell="A7" workbookViewId="0">
      <selection activeCell="A28" sqref="A28"/>
    </sheetView>
  </sheetViews>
  <sheetFormatPr baseColWidth="10" defaultRowHeight="15" x14ac:dyDescent="0.25"/>
  <cols>
    <col min="1" max="1" width="88.7109375" customWidth="1"/>
  </cols>
  <sheetData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190</v>
      </c>
    </row>
    <row r="6" spans="1:1" x14ac:dyDescent="0.25">
      <c r="A6" t="s">
        <v>205</v>
      </c>
    </row>
    <row r="7" spans="1:1" x14ac:dyDescent="0.25">
      <c r="A7" t="s">
        <v>60</v>
      </c>
    </row>
    <row r="8" spans="1:1" x14ac:dyDescent="0.25">
      <c r="A8" s="70" t="s">
        <v>191</v>
      </c>
    </row>
    <row r="9" spans="1:1" x14ac:dyDescent="0.25">
      <c r="A9" t="s">
        <v>192</v>
      </c>
    </row>
    <row r="10" spans="1:1" x14ac:dyDescent="0.25">
      <c r="A10" t="s">
        <v>202</v>
      </c>
    </row>
    <row r="11" spans="1:1" x14ac:dyDescent="0.25">
      <c r="A11" t="s">
        <v>201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6" spans="1:1" x14ac:dyDescent="0.25">
      <c r="A16" t="s">
        <v>193</v>
      </c>
    </row>
    <row r="17" spans="1:1" x14ac:dyDescent="0.25">
      <c r="A17" s="87" t="s">
        <v>194</v>
      </c>
    </row>
    <row r="18" spans="1:1" x14ac:dyDescent="0.25">
      <c r="A18" s="87" t="s">
        <v>195</v>
      </c>
    </row>
    <row r="19" spans="1:1" x14ac:dyDescent="0.25">
      <c r="A19" s="87" t="s">
        <v>196</v>
      </c>
    </row>
    <row r="20" spans="1:1" x14ac:dyDescent="0.25">
      <c r="A20" s="87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F43"/>
  <sheetViews>
    <sheetView tabSelected="1" zoomScaleNormal="100" workbookViewId="0">
      <selection activeCell="I14" sqref="I14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  <col min="6" max="6" width="10.140625" customWidth="1"/>
  </cols>
  <sheetData>
    <row r="2" spans="1:6" ht="15.75" x14ac:dyDescent="0.25">
      <c r="A2" s="12" t="s">
        <v>58</v>
      </c>
      <c r="B2" s="110" t="s">
        <v>0</v>
      </c>
      <c r="C2" s="111"/>
      <c r="D2" s="111"/>
      <c r="E2" s="112"/>
    </row>
    <row r="3" spans="1:6" ht="15.75" x14ac:dyDescent="0.25">
      <c r="A3" s="6" t="s">
        <v>37</v>
      </c>
      <c r="B3" s="6"/>
      <c r="C3" s="8" t="s">
        <v>59</v>
      </c>
      <c r="D3" s="8"/>
      <c r="E3" s="8"/>
    </row>
    <row r="4" spans="1:6" ht="15.75" x14ac:dyDescent="0.25">
      <c r="A4" s="6"/>
      <c r="B4" s="6"/>
      <c r="C4" s="8"/>
      <c r="D4" s="8"/>
      <c r="E4" s="8"/>
    </row>
    <row r="5" spans="1:6" ht="15.75" x14ac:dyDescent="0.25">
      <c r="A5" s="58" t="s">
        <v>155</v>
      </c>
      <c r="B5" s="59" t="s">
        <v>183</v>
      </c>
      <c r="C5" s="47" t="s">
        <v>184</v>
      </c>
      <c r="D5" s="48" t="s">
        <v>185</v>
      </c>
      <c r="E5" s="49" t="s">
        <v>186</v>
      </c>
      <c r="F5" s="8"/>
    </row>
    <row r="6" spans="1:6" ht="15.75" x14ac:dyDescent="0.25">
      <c r="A6" s="58" t="s">
        <v>154</v>
      </c>
      <c r="B6" s="60">
        <v>1</v>
      </c>
      <c r="C6" s="50">
        <v>2</v>
      </c>
      <c r="D6" s="50">
        <v>3</v>
      </c>
      <c r="E6" s="50">
        <v>4</v>
      </c>
      <c r="F6" s="8"/>
    </row>
    <row r="7" spans="1:6" ht="15.75" x14ac:dyDescent="0.25">
      <c r="A7" s="58">
        <v>2016</v>
      </c>
      <c r="B7" s="61">
        <f>VLOOKUP($B$2,'2016-2017'!$A$5:$HA$41,30,0)</f>
        <v>9</v>
      </c>
      <c r="C7" s="51">
        <f>VLOOKUP($B$2,'2016-2017'!$A$5:$HA$41,31,0)</f>
        <v>54</v>
      </c>
      <c r="D7" s="52">
        <f>VLOOKUP($B$2,'2016-2017'!$A$5:$HA$41,32,0)</f>
        <v>33</v>
      </c>
      <c r="E7" s="53">
        <f>VLOOKUP($B$2,'2016-2017'!$A$5:$HA$41,33,0)</f>
        <v>4</v>
      </c>
    </row>
    <row r="8" spans="1:6" ht="15.75" x14ac:dyDescent="0.25">
      <c r="A8" s="58">
        <v>2017</v>
      </c>
      <c r="B8" s="61">
        <f>VLOOKUP($B$2,'2016-2017'!$A$5:$HA$41,112,0)</f>
        <v>20</v>
      </c>
      <c r="C8" s="51">
        <f>VLOOKUP($B$2,'2016-2017'!$A$5:$HA$41,113,0)</f>
        <v>45</v>
      </c>
      <c r="D8" s="52">
        <f>VLOOKUP($B$2,'2016-2017'!$A$5:$HA$41,114,0)</f>
        <v>36</v>
      </c>
      <c r="E8" s="53">
        <f>VLOOKUP($B$2,'2016-2017'!$A$5:$HA$41,115,0)</f>
        <v>0</v>
      </c>
    </row>
    <row r="9" spans="1:6" ht="15.75" x14ac:dyDescent="0.25">
      <c r="A9" s="58">
        <v>2018</v>
      </c>
      <c r="B9" s="61">
        <f>VLOOKUP($B$2,'2018cs'!$A$1:$R$36,6,0)</f>
        <v>22</v>
      </c>
      <c r="C9" s="51">
        <f>VLOOKUP($B$2,'2018cs'!$A$1:$R$36,7,0)</f>
        <v>45</v>
      </c>
      <c r="D9" s="52">
        <f>VLOOKUP($B$2,'2018cs'!$A$1:$R$36,8,0)</f>
        <v>28.999999999999996</v>
      </c>
      <c r="E9" s="53">
        <f>VLOOKUP($B$2,'2018cs'!$A$1:$R$36,9,0)</f>
        <v>4</v>
      </c>
    </row>
    <row r="10" spans="1:6" ht="15.75" x14ac:dyDescent="0.25">
      <c r="A10" s="6"/>
      <c r="B10" s="54"/>
      <c r="C10" s="54"/>
      <c r="D10" s="54"/>
      <c r="E10" s="54"/>
    </row>
    <row r="11" spans="1:6" ht="15.75" x14ac:dyDescent="0.25">
      <c r="A11" s="109" t="s">
        <v>38</v>
      </c>
      <c r="B11" s="109"/>
      <c r="C11" s="109"/>
      <c r="D11" s="109"/>
      <c r="E11" s="14">
        <v>1</v>
      </c>
    </row>
    <row r="12" spans="1:6" ht="15.75" x14ac:dyDescent="0.25">
      <c r="A12" s="109" t="s">
        <v>39</v>
      </c>
      <c r="B12" s="109"/>
      <c r="C12" s="109"/>
      <c r="D12" s="109"/>
      <c r="E12" s="14">
        <v>2</v>
      </c>
    </row>
    <row r="13" spans="1:6" ht="15.75" x14ac:dyDescent="0.25">
      <c r="A13" s="13"/>
      <c r="B13" s="13"/>
      <c r="C13" s="13"/>
      <c r="D13" s="13"/>
      <c r="E13" s="6"/>
    </row>
    <row r="14" spans="1:6" ht="24" customHeight="1" x14ac:dyDescent="0.25">
      <c r="A14" s="121" t="s">
        <v>156</v>
      </c>
      <c r="B14" s="121" t="s">
        <v>60</v>
      </c>
      <c r="C14" s="117" t="s">
        <v>166</v>
      </c>
      <c r="D14" s="117"/>
      <c r="E14" s="117"/>
    </row>
    <row r="15" spans="1:6" ht="15.75" x14ac:dyDescent="0.25">
      <c r="A15" s="122"/>
      <c r="B15" s="122"/>
      <c r="C15" s="57">
        <v>2016</v>
      </c>
      <c r="D15" s="57">
        <v>2017</v>
      </c>
      <c r="E15" s="57">
        <v>2018</v>
      </c>
    </row>
    <row r="16" spans="1:6" ht="45" customHeight="1" x14ac:dyDescent="0.25">
      <c r="A16" s="120" t="s">
        <v>163</v>
      </c>
      <c r="B16" s="66" t="s">
        <v>161</v>
      </c>
      <c r="C16" s="92">
        <f>VLOOKUP($B$2,'2016-2017'!$A$5:$HA$41,38,0)</f>
        <v>42</v>
      </c>
      <c r="D16" s="92">
        <f>VLOOKUP($B$2,'2016-2017'!$A$5:$HA$41,120,0)</f>
        <v>38</v>
      </c>
      <c r="E16" s="92">
        <f>VLOOKUP($B$2,'2018cs'!$A$1:$R$36,10,0)</f>
        <v>42</v>
      </c>
    </row>
    <row r="17" spans="1:5" ht="44.45" customHeight="1" x14ac:dyDescent="0.25">
      <c r="A17" s="120"/>
      <c r="B17" s="66" t="s">
        <v>162</v>
      </c>
      <c r="C17" s="92">
        <f>VLOOKUP($B$2,'2016-2017'!$A$5:$HA$41,39,0)</f>
        <v>37</v>
      </c>
      <c r="D17" s="92">
        <f>VLOOKUP($B$2,'2016-2017'!$A$5:$HA$41,121,0)</f>
        <v>56.999999999999993</v>
      </c>
      <c r="E17" s="92">
        <f>VLOOKUP($B$2,'2018cs'!$A$1:$R$36,11,0)</f>
        <v>52</v>
      </c>
    </row>
    <row r="18" spans="1:5" ht="30" customHeight="1" x14ac:dyDescent="0.25">
      <c r="A18" s="118" t="s">
        <v>164</v>
      </c>
      <c r="B18" s="67" t="s">
        <v>157</v>
      </c>
      <c r="C18" s="92">
        <f>VLOOKUP($B$2,'2016-2017'!$A$5:$HA$41,34,0)</f>
        <v>50</v>
      </c>
      <c r="D18" s="92">
        <f>VLOOKUP($B$2,'2016-2017'!$A$5:$HA$41,116,0)</f>
        <v>42</v>
      </c>
      <c r="E18" s="92">
        <f>VLOOKUP($B$2,'2018cs'!$A$1:$R$36,12,0)</f>
        <v>48</v>
      </c>
    </row>
    <row r="19" spans="1:5" ht="34.5" customHeight="1" x14ac:dyDescent="0.25">
      <c r="A19" s="119"/>
      <c r="B19" s="67" t="s">
        <v>158</v>
      </c>
      <c r="C19" s="92">
        <f>VLOOKUP($B$2,'2016-2017'!$A$5:$HA$41,35,0)</f>
        <v>45</v>
      </c>
      <c r="D19" s="92">
        <f>VLOOKUP($B$2,'2016-2017'!$A$5:$HA$41,117,0)</f>
        <v>51</v>
      </c>
      <c r="E19" s="92">
        <f>VLOOKUP($B$2,'2018cs'!$A$1:$R$36,13,0)</f>
        <v>41</v>
      </c>
    </row>
    <row r="20" spans="1:5" ht="27" customHeight="1" x14ac:dyDescent="0.25">
      <c r="A20" s="120" t="s">
        <v>165</v>
      </c>
      <c r="B20" s="68" t="s">
        <v>159</v>
      </c>
      <c r="C20" s="92">
        <f>VLOOKUP($B$2,'2016-2017'!$A$5:$HA$41,36,0)</f>
        <v>53</v>
      </c>
      <c r="D20" s="92">
        <f>VLOOKUP($B$2,'2016-2017'!$A$5:$HA$41,118,0)</f>
        <v>62</v>
      </c>
      <c r="E20" s="92">
        <f>VLOOKUP($B$2,'2018cs'!$A$1:$R$36,14,0)</f>
        <v>51</v>
      </c>
    </row>
    <row r="21" spans="1:5" ht="45.6" customHeight="1" x14ac:dyDescent="0.25">
      <c r="A21" s="120"/>
      <c r="B21" s="66" t="s">
        <v>160</v>
      </c>
      <c r="C21" s="92">
        <f>VLOOKUP($B$2,'2016-2017'!$A$5:$HA$41,37,0)</f>
        <v>44</v>
      </c>
      <c r="D21" s="92">
        <f>VLOOKUP($B$2,'2016-2017'!$A$5:$HA$41,119,0)</f>
        <v>44</v>
      </c>
      <c r="E21" s="92">
        <f>VLOOKUP($B$2,'2018cs'!$A$1:$R$36,15,0)</f>
        <v>41</v>
      </c>
    </row>
    <row r="22" spans="1:5" x14ac:dyDescent="0.25">
      <c r="C22" s="86"/>
      <c r="D22" s="86"/>
      <c r="E22" s="86"/>
    </row>
    <row r="23" spans="1:5" ht="15.75" x14ac:dyDescent="0.25">
      <c r="A23" s="133" t="s">
        <v>156</v>
      </c>
      <c r="B23" s="133"/>
      <c r="C23" s="133"/>
      <c r="D23" s="133"/>
      <c r="E23" s="133"/>
    </row>
    <row r="24" spans="1:5" x14ac:dyDescent="0.25">
      <c r="A24" s="134" t="str">
        <f>VLOOKUP($A$36,'Niveles deseCS (2)'!$A$1:$L$25,2,FALSE)</f>
        <v>2. INTERPRETACIÓN Y ANÁLISIS DE PERSPECTIVAS</v>
      </c>
      <c r="B24" s="134"/>
      <c r="C24" s="134"/>
      <c r="D24" s="134"/>
      <c r="E24" s="134"/>
    </row>
    <row r="25" spans="1:5" ht="15.75" customHeight="1" x14ac:dyDescent="0.25">
      <c r="A25" s="138"/>
      <c r="B25" s="138"/>
      <c r="C25" s="138"/>
      <c r="D25" s="138"/>
      <c r="E25" s="138"/>
    </row>
    <row r="26" spans="1:5" ht="15.75" x14ac:dyDescent="0.25">
      <c r="A26" s="133" t="s">
        <v>60</v>
      </c>
      <c r="B26" s="133"/>
      <c r="C26" s="133"/>
      <c r="D26" s="133"/>
      <c r="E26" s="133"/>
    </row>
    <row r="27" spans="1:5" x14ac:dyDescent="0.25">
      <c r="A27" s="134" t="str">
        <f>VLOOKUP($A$36,'Niveles deseCS (2)'!$A$1:$L$25,3,FALSE)</f>
        <v>2.1 Contextualiza y evalúa usos de fuentes y argumentos.</v>
      </c>
      <c r="B27" s="134"/>
      <c r="C27" s="134"/>
      <c r="D27" s="134"/>
      <c r="E27" s="134"/>
    </row>
    <row r="28" spans="1:5" ht="15.75" x14ac:dyDescent="0.25">
      <c r="A28" s="137"/>
      <c r="B28" s="137"/>
      <c r="C28" s="137"/>
      <c r="D28" s="137"/>
      <c r="E28" s="137"/>
    </row>
    <row r="29" spans="1:5" ht="15.75" x14ac:dyDescent="0.25">
      <c r="A29" s="133" t="s">
        <v>61</v>
      </c>
      <c r="B29" s="133"/>
      <c r="C29" s="133"/>
      <c r="D29" s="133"/>
      <c r="E29" s="133"/>
    </row>
    <row r="30" spans="1:5" s="86" customFormat="1" x14ac:dyDescent="0.25">
      <c r="A30" s="134" t="str">
        <f>VLOOKUP($A$36,'Niveles deseCS (2)'!$A$1:$L$25,4,FALSE)</f>
        <v xml:space="preserve">2.1.1 Inscribe una fuente primaria dada en un contexto económico, político o cultural. </v>
      </c>
      <c r="B30" s="134"/>
      <c r="C30" s="134"/>
      <c r="D30" s="134"/>
      <c r="E30" s="134"/>
    </row>
    <row r="31" spans="1:5" s="86" customFormat="1" x14ac:dyDescent="0.25">
      <c r="A31" s="134" t="str">
        <f>VLOOKUP($A$36,'Niveles deseCS (2)'!$A$1:$L$25,5,FALSE)</f>
        <v xml:space="preserve">2.1.2. Evalúa posibilidades y limitaciones del uso de una fuente para apoyar argumentos o explicaciones </v>
      </c>
      <c r="B31" s="134"/>
      <c r="C31" s="134"/>
      <c r="D31" s="134"/>
      <c r="E31" s="134"/>
    </row>
    <row r="32" spans="1:5" ht="31.5" customHeight="1" x14ac:dyDescent="0.25">
      <c r="A32" s="139" t="str">
        <f>VLOOKUP($A$36,'Niveles deseCS (2)'!$A$1:$L$25,6,FALSE)</f>
        <v>2.1.3. Devela prejuicios e intenciones en enunciados o argumentos.</v>
      </c>
      <c r="B32" s="139"/>
      <c r="C32" s="139"/>
      <c r="D32" s="139"/>
      <c r="E32" s="139"/>
    </row>
    <row r="33" spans="1:6" s="86" customFormat="1" ht="31.5" customHeight="1" x14ac:dyDescent="0.25">
      <c r="A33" s="139" t="str">
        <f>VLOOKUP($A$36,'Niveles deseCS (2)'!$A$1:$L$25,7,FALSE)</f>
        <v xml:space="preserve"> </v>
      </c>
      <c r="B33" s="139"/>
      <c r="C33" s="139"/>
      <c r="D33" s="139"/>
      <c r="E33" s="139"/>
    </row>
    <row r="34" spans="1:6" ht="15.75" x14ac:dyDescent="0.25">
      <c r="A34" s="136"/>
      <c r="B34" s="136"/>
      <c r="C34" s="136"/>
      <c r="D34" s="136"/>
      <c r="E34" s="136"/>
    </row>
    <row r="35" spans="1:6" ht="15.75" x14ac:dyDescent="0.25">
      <c r="A35" s="133" t="s">
        <v>40</v>
      </c>
      <c r="B35" s="133"/>
      <c r="C35" s="133"/>
      <c r="D35" s="133"/>
      <c r="E35" s="133"/>
    </row>
    <row r="36" spans="1:6" ht="32.1" customHeight="1" x14ac:dyDescent="0.25">
      <c r="A36" s="135" t="s">
        <v>170</v>
      </c>
      <c r="B36" s="135"/>
      <c r="C36" s="135"/>
      <c r="D36" s="135"/>
      <c r="E36" s="135"/>
      <c r="F36" s="86"/>
    </row>
    <row r="37" spans="1:6" ht="15.75" x14ac:dyDescent="0.25">
      <c r="A37" s="9"/>
      <c r="B37" s="9"/>
      <c r="C37" s="9"/>
      <c r="D37" s="9"/>
      <c r="E37" s="9"/>
    </row>
    <row r="38" spans="1:6" ht="15.75" x14ac:dyDescent="0.25">
      <c r="A38" s="7" t="s">
        <v>41</v>
      </c>
      <c r="B38" s="7"/>
      <c r="C38" s="7"/>
      <c r="D38" s="8"/>
      <c r="E38" s="8"/>
    </row>
    <row r="39" spans="1:6" ht="15.75" thickBot="1" x14ac:dyDescent="0.3">
      <c r="A39" s="5"/>
      <c r="B39" s="5"/>
      <c r="C39" s="5"/>
    </row>
    <row r="40" spans="1:6" x14ac:dyDescent="0.25">
      <c r="A40" s="15" t="s">
        <v>42</v>
      </c>
      <c r="B40" s="114" t="s">
        <v>43</v>
      </c>
      <c r="C40" s="115"/>
      <c r="D40" s="16" t="s">
        <v>44</v>
      </c>
      <c r="E40" s="16" t="s">
        <v>45</v>
      </c>
    </row>
    <row r="41" spans="1:6" ht="45" x14ac:dyDescent="0.25">
      <c r="A41" s="10" t="s">
        <v>49</v>
      </c>
      <c r="B41" s="123" t="s">
        <v>46</v>
      </c>
      <c r="C41" s="124"/>
      <c r="D41" s="11"/>
      <c r="E41" s="11"/>
    </row>
    <row r="42" spans="1:6" ht="104.25" customHeight="1" x14ac:dyDescent="0.25">
      <c r="A42" s="10" t="s">
        <v>50</v>
      </c>
      <c r="B42" s="123" t="s">
        <v>47</v>
      </c>
      <c r="C42" s="124"/>
      <c r="D42" s="11"/>
      <c r="E42" s="11"/>
    </row>
    <row r="43" spans="1:6" ht="60" x14ac:dyDescent="0.25">
      <c r="A43" s="10" t="s">
        <v>51</v>
      </c>
      <c r="B43" s="123" t="s">
        <v>48</v>
      </c>
      <c r="C43" s="124"/>
      <c r="D43" s="11"/>
      <c r="E43" s="11"/>
    </row>
  </sheetData>
  <mergeCells count="27">
    <mergeCell ref="A31:E31"/>
    <mergeCell ref="A32:E32"/>
    <mergeCell ref="A34:E34"/>
    <mergeCell ref="A28:E28"/>
    <mergeCell ref="A25:E25"/>
    <mergeCell ref="A33:E33"/>
    <mergeCell ref="B41:C41"/>
    <mergeCell ref="B42:C42"/>
    <mergeCell ref="B43:C43"/>
    <mergeCell ref="A35:E35"/>
    <mergeCell ref="A36:E36"/>
    <mergeCell ref="A11:D11"/>
    <mergeCell ref="B2:E2"/>
    <mergeCell ref="A27:E27"/>
    <mergeCell ref="A12:D12"/>
    <mergeCell ref="B40:C40"/>
    <mergeCell ref="A30:E30"/>
    <mergeCell ref="A26:E26"/>
    <mergeCell ref="A29:E29"/>
    <mergeCell ref="C14:E14"/>
    <mergeCell ref="A18:A19"/>
    <mergeCell ref="A20:A21"/>
    <mergeCell ref="A16:A17"/>
    <mergeCell ref="A14:A15"/>
    <mergeCell ref="B14:B15"/>
    <mergeCell ref="A23:E23"/>
    <mergeCell ref="A24:E24"/>
  </mergeCells>
  <conditionalFormatting sqref="B5:E5">
    <cfRule type="cellIs" dxfId="2" priority="29" stopIfTrue="1" operator="equal">
      <formula>0</formula>
    </cfRule>
  </conditionalFormatting>
  <dataValidations count="1">
    <dataValidation type="list" allowBlank="1" showInputMessage="1" showErrorMessage="1" sqref="C37:E37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Hoja1!$B$10:$B$13</xm:f>
          </x14:formula1>
          <xm:sqref>E11</xm:sqref>
        </x14:dataValidation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'Niveles deseCS (2)'!A$3:A$6</xm:f>
          </x14:formula1>
          <xm:sqref>A36:E36</xm:sqref>
        </x14:dataValidation>
        <x14:dataValidation type="list" allowBlank="1" showInputMessage="1" showErrorMessage="1">
          <x14:formula1>
            <xm:f>Hoja1!B$11:B$13</xm:f>
          </x14:formula1>
          <xm:sqref>E12:E13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H16" sqref="H16"/>
    </sheetView>
  </sheetViews>
  <sheetFormatPr baseColWidth="10" defaultRowHeight="15" x14ac:dyDescent="0.25"/>
  <cols>
    <col min="1" max="1" width="52.42578125" bestFit="1" customWidth="1"/>
  </cols>
  <sheetData>
    <row r="1" spans="1:15" ht="85.5" customHeight="1" x14ac:dyDescent="0.25">
      <c r="A1" s="129" t="s">
        <v>69</v>
      </c>
      <c r="B1" s="129" t="s">
        <v>70</v>
      </c>
      <c r="C1" s="129" t="s">
        <v>78</v>
      </c>
      <c r="D1" s="129" t="s">
        <v>72</v>
      </c>
      <c r="E1" s="130" t="s">
        <v>79</v>
      </c>
      <c r="F1" s="127" t="s">
        <v>74</v>
      </c>
      <c r="G1" s="128"/>
      <c r="H1" s="128"/>
      <c r="I1" s="128"/>
      <c r="J1" s="127" t="s">
        <v>75</v>
      </c>
      <c r="K1" s="127"/>
      <c r="L1" s="127"/>
      <c r="M1" s="127"/>
      <c r="N1" s="127"/>
      <c r="O1" s="127"/>
    </row>
    <row r="2" spans="1:15" ht="25.5" x14ac:dyDescent="0.25">
      <c r="A2" s="129" t="s">
        <v>86</v>
      </c>
      <c r="B2" s="129" t="s">
        <v>86</v>
      </c>
      <c r="C2" s="129" t="s">
        <v>86</v>
      </c>
      <c r="D2" s="129" t="s">
        <v>86</v>
      </c>
      <c r="E2" s="129" t="s">
        <v>86</v>
      </c>
      <c r="F2" s="91" t="s">
        <v>87</v>
      </c>
      <c r="G2" s="91" t="s">
        <v>88</v>
      </c>
      <c r="H2" s="91" t="s">
        <v>89</v>
      </c>
      <c r="I2" s="91" t="s">
        <v>90</v>
      </c>
      <c r="J2" s="91" t="s">
        <v>95</v>
      </c>
      <c r="K2" s="91" t="s">
        <v>94</v>
      </c>
      <c r="L2" s="91" t="s">
        <v>93</v>
      </c>
      <c r="M2" s="91" t="s">
        <v>91</v>
      </c>
      <c r="N2" s="91" t="s">
        <v>96</v>
      </c>
      <c r="O2" s="91" t="s">
        <v>92</v>
      </c>
    </row>
    <row r="3" spans="1:15" x14ac:dyDescent="0.25">
      <c r="A3" s="79" t="s">
        <v>0</v>
      </c>
      <c r="B3" s="80" t="s">
        <v>215</v>
      </c>
      <c r="C3" s="80" t="s">
        <v>121</v>
      </c>
      <c r="D3" s="80" t="s">
        <v>216</v>
      </c>
      <c r="E3" s="80" t="s">
        <v>121</v>
      </c>
      <c r="F3" s="80">
        <v>22</v>
      </c>
      <c r="G3" s="80">
        <v>45</v>
      </c>
      <c r="H3" s="80">
        <v>28.999999999999996</v>
      </c>
      <c r="I3" s="80">
        <v>4</v>
      </c>
      <c r="J3" s="80">
        <v>42</v>
      </c>
      <c r="K3" s="80">
        <v>52</v>
      </c>
      <c r="L3" s="80">
        <v>48</v>
      </c>
      <c r="M3" s="80">
        <v>41</v>
      </c>
      <c r="N3" s="80">
        <v>51</v>
      </c>
      <c r="O3" s="80">
        <v>41</v>
      </c>
    </row>
    <row r="4" spans="1:15" x14ac:dyDescent="0.25">
      <c r="A4" s="79" t="s">
        <v>1</v>
      </c>
      <c r="B4" s="80" t="s">
        <v>217</v>
      </c>
      <c r="C4" s="80" t="s">
        <v>121</v>
      </c>
      <c r="D4" s="80" t="s">
        <v>218</v>
      </c>
      <c r="E4" s="80" t="s">
        <v>121</v>
      </c>
      <c r="F4" s="80">
        <v>21</v>
      </c>
      <c r="G4" s="80">
        <v>43</v>
      </c>
      <c r="H4" s="80">
        <v>30</v>
      </c>
      <c r="I4" s="80">
        <v>5</v>
      </c>
      <c r="J4" s="80">
        <v>40</v>
      </c>
      <c r="K4" s="80">
        <v>55.000000000000007</v>
      </c>
      <c r="L4" s="80">
        <v>47</v>
      </c>
      <c r="M4" s="80">
        <v>42</v>
      </c>
      <c r="N4" s="80">
        <v>44</v>
      </c>
      <c r="O4" s="80">
        <v>39</v>
      </c>
    </row>
    <row r="5" spans="1:15" x14ac:dyDescent="0.25">
      <c r="A5" s="79" t="s">
        <v>2</v>
      </c>
      <c r="B5" s="80" t="s">
        <v>219</v>
      </c>
      <c r="C5" s="80" t="s">
        <v>121</v>
      </c>
      <c r="D5" s="80" t="s">
        <v>218</v>
      </c>
      <c r="E5" s="80" t="s">
        <v>121</v>
      </c>
      <c r="F5" s="80">
        <v>15</v>
      </c>
      <c r="G5" s="80">
        <v>23</v>
      </c>
      <c r="H5" s="80">
        <v>57.999999999999993</v>
      </c>
      <c r="I5" s="80">
        <v>4</v>
      </c>
      <c r="J5" s="80">
        <v>31</v>
      </c>
      <c r="K5" s="80">
        <v>37</v>
      </c>
      <c r="L5" s="80">
        <v>37</v>
      </c>
      <c r="M5" s="80">
        <v>40</v>
      </c>
      <c r="N5" s="80">
        <v>39</v>
      </c>
      <c r="O5" s="80">
        <v>34</v>
      </c>
    </row>
    <row r="6" spans="1:15" x14ac:dyDescent="0.25">
      <c r="A6" s="79" t="s">
        <v>3</v>
      </c>
      <c r="B6" s="80" t="s">
        <v>220</v>
      </c>
      <c r="C6" s="80" t="s">
        <v>124</v>
      </c>
      <c r="D6" s="80" t="s">
        <v>216</v>
      </c>
      <c r="E6" s="80" t="s">
        <v>121</v>
      </c>
      <c r="F6" s="80">
        <v>0</v>
      </c>
      <c r="G6" s="80">
        <v>36</v>
      </c>
      <c r="H6" s="80">
        <v>52</v>
      </c>
      <c r="I6" s="80">
        <v>12</v>
      </c>
      <c r="J6" s="80">
        <v>22</v>
      </c>
      <c r="K6" s="80">
        <v>34</v>
      </c>
      <c r="L6" s="80">
        <v>27</v>
      </c>
      <c r="M6" s="80">
        <v>31</v>
      </c>
      <c r="N6" s="80">
        <v>36</v>
      </c>
      <c r="O6" s="80">
        <v>26</v>
      </c>
    </row>
    <row r="7" spans="1:15" x14ac:dyDescent="0.25">
      <c r="A7" s="79" t="s">
        <v>4</v>
      </c>
      <c r="B7" s="80" t="s">
        <v>221</v>
      </c>
      <c r="C7" s="80" t="s">
        <v>121</v>
      </c>
      <c r="D7" s="80" t="s">
        <v>218</v>
      </c>
      <c r="E7" s="80" t="s">
        <v>121</v>
      </c>
      <c r="F7" s="80">
        <v>13</v>
      </c>
      <c r="G7" s="80">
        <v>40</v>
      </c>
      <c r="H7" s="80">
        <v>39</v>
      </c>
      <c r="I7" s="80">
        <v>8</v>
      </c>
      <c r="J7" s="80">
        <v>35</v>
      </c>
      <c r="K7" s="80">
        <v>51</v>
      </c>
      <c r="L7" s="80">
        <v>42</v>
      </c>
      <c r="M7" s="80">
        <v>38</v>
      </c>
      <c r="N7" s="80">
        <v>41</v>
      </c>
      <c r="O7" s="80">
        <v>35</v>
      </c>
    </row>
    <row r="8" spans="1:15" x14ac:dyDescent="0.25">
      <c r="A8" s="79" t="s">
        <v>5</v>
      </c>
      <c r="B8" s="80" t="s">
        <v>222</v>
      </c>
      <c r="C8" s="80" t="s">
        <v>121</v>
      </c>
      <c r="D8" s="80" t="s">
        <v>216</v>
      </c>
      <c r="E8" s="80" t="s">
        <v>121</v>
      </c>
      <c r="F8" s="80">
        <v>26</v>
      </c>
      <c r="G8" s="80">
        <v>47</v>
      </c>
      <c r="H8" s="80">
        <v>26</v>
      </c>
      <c r="I8" s="80">
        <v>0</v>
      </c>
      <c r="J8" s="80">
        <v>49</v>
      </c>
      <c r="K8" s="80">
        <v>59</v>
      </c>
      <c r="L8" s="80">
        <v>53</v>
      </c>
      <c r="M8" s="80">
        <v>47</v>
      </c>
      <c r="N8" s="80">
        <v>56.999999999999993</v>
      </c>
      <c r="O8" s="80">
        <v>46</v>
      </c>
    </row>
    <row r="9" spans="1:15" x14ac:dyDescent="0.25">
      <c r="A9" s="79" t="s">
        <v>6</v>
      </c>
      <c r="B9" s="80" t="s">
        <v>223</v>
      </c>
      <c r="C9" s="80" t="s">
        <v>121</v>
      </c>
      <c r="D9" s="80" t="s">
        <v>216</v>
      </c>
      <c r="E9" s="80" t="s">
        <v>121</v>
      </c>
      <c r="F9" s="80">
        <v>27</v>
      </c>
      <c r="G9" s="80">
        <v>42</v>
      </c>
      <c r="H9" s="80">
        <v>28.000000000000004</v>
      </c>
      <c r="I9" s="80">
        <v>3</v>
      </c>
      <c r="J9" s="80">
        <v>45</v>
      </c>
      <c r="K9" s="80">
        <v>60</v>
      </c>
      <c r="L9" s="80">
        <v>49</v>
      </c>
      <c r="M9" s="80">
        <v>46</v>
      </c>
      <c r="N9" s="80">
        <v>52</v>
      </c>
      <c r="O9" s="80">
        <v>46</v>
      </c>
    </row>
    <row r="10" spans="1:15" x14ac:dyDescent="0.25">
      <c r="A10" s="79" t="s">
        <v>7</v>
      </c>
      <c r="B10" s="80" t="s">
        <v>219</v>
      </c>
      <c r="C10" s="80" t="s">
        <v>121</v>
      </c>
      <c r="D10" s="80" t="s">
        <v>224</v>
      </c>
      <c r="E10" s="80" t="s">
        <v>121</v>
      </c>
      <c r="F10" s="80">
        <v>7.0000000000000009</v>
      </c>
      <c r="G10" s="80">
        <v>36</v>
      </c>
      <c r="H10" s="80">
        <v>48</v>
      </c>
      <c r="I10" s="80">
        <v>9</v>
      </c>
      <c r="J10" s="80">
        <v>34</v>
      </c>
      <c r="K10" s="80">
        <v>39</v>
      </c>
      <c r="L10" s="80">
        <v>38</v>
      </c>
      <c r="M10" s="80">
        <v>28.999999999999996</v>
      </c>
      <c r="N10" s="80">
        <v>42</v>
      </c>
      <c r="O10" s="80">
        <v>30</v>
      </c>
    </row>
    <row r="11" spans="1:15" x14ac:dyDescent="0.25">
      <c r="A11" s="79" t="s">
        <v>225</v>
      </c>
      <c r="B11" s="80" t="s">
        <v>226</v>
      </c>
      <c r="C11" s="80" t="s">
        <v>124</v>
      </c>
      <c r="D11" s="80" t="s">
        <v>227</v>
      </c>
      <c r="E11" s="80" t="s">
        <v>130</v>
      </c>
      <c r="F11" s="80">
        <v>0</v>
      </c>
      <c r="G11" s="80">
        <v>7.0000000000000009</v>
      </c>
      <c r="H11" s="80">
        <v>53</v>
      </c>
      <c r="I11" s="80">
        <v>40</v>
      </c>
      <c r="J11" s="80">
        <v>14.000000000000002</v>
      </c>
      <c r="K11" s="80">
        <v>20</v>
      </c>
      <c r="L11" s="80">
        <v>16</v>
      </c>
      <c r="M11" s="80">
        <v>15</v>
      </c>
      <c r="N11" s="80">
        <v>22</v>
      </c>
      <c r="O11" s="80">
        <v>17</v>
      </c>
    </row>
    <row r="12" spans="1:15" x14ac:dyDescent="0.25">
      <c r="A12" s="79" t="s">
        <v>9</v>
      </c>
      <c r="B12" s="80" t="s">
        <v>228</v>
      </c>
      <c r="C12" s="80" t="s">
        <v>121</v>
      </c>
      <c r="D12" s="80" t="s">
        <v>216</v>
      </c>
      <c r="E12" s="80" t="s">
        <v>121</v>
      </c>
      <c r="F12" s="80">
        <v>21</v>
      </c>
      <c r="G12" s="80">
        <v>50</v>
      </c>
      <c r="H12" s="80">
        <v>26</v>
      </c>
      <c r="I12" s="80">
        <v>2</v>
      </c>
      <c r="J12" s="80">
        <v>42</v>
      </c>
      <c r="K12" s="80">
        <v>57.999999999999993</v>
      </c>
      <c r="L12" s="80">
        <v>51</v>
      </c>
      <c r="M12" s="80">
        <v>47</v>
      </c>
      <c r="N12" s="80">
        <v>50</v>
      </c>
      <c r="O12" s="80">
        <v>47</v>
      </c>
    </row>
    <row r="13" spans="1:15" x14ac:dyDescent="0.25">
      <c r="A13" s="79" t="s">
        <v>10</v>
      </c>
      <c r="B13" s="80" t="s">
        <v>217</v>
      </c>
      <c r="C13" s="80" t="s">
        <v>121</v>
      </c>
      <c r="D13" s="80" t="s">
        <v>224</v>
      </c>
      <c r="E13" s="80" t="s">
        <v>121</v>
      </c>
      <c r="F13" s="80">
        <v>16</v>
      </c>
      <c r="G13" s="80">
        <v>52</v>
      </c>
      <c r="H13" s="80">
        <v>32</v>
      </c>
      <c r="I13" s="80">
        <v>0</v>
      </c>
      <c r="J13" s="80">
        <v>41</v>
      </c>
      <c r="K13" s="80">
        <v>49</v>
      </c>
      <c r="L13" s="80">
        <v>46</v>
      </c>
      <c r="M13" s="80">
        <v>45</v>
      </c>
      <c r="N13" s="80">
        <v>54</v>
      </c>
      <c r="O13" s="80">
        <v>39</v>
      </c>
    </row>
    <row r="14" spans="1:15" x14ac:dyDescent="0.25">
      <c r="A14" s="79" t="s">
        <v>11</v>
      </c>
      <c r="B14" s="80" t="s">
        <v>229</v>
      </c>
      <c r="C14" s="80" t="s">
        <v>121</v>
      </c>
      <c r="D14" s="80" t="s">
        <v>224</v>
      </c>
      <c r="E14" s="80" t="s">
        <v>121</v>
      </c>
      <c r="F14" s="80">
        <v>4</v>
      </c>
      <c r="G14" s="80">
        <v>32</v>
      </c>
      <c r="H14" s="80">
        <v>52</v>
      </c>
      <c r="I14" s="80">
        <v>12</v>
      </c>
      <c r="J14" s="80">
        <v>28.000000000000004</v>
      </c>
      <c r="K14" s="80">
        <v>34</v>
      </c>
      <c r="L14" s="80">
        <v>33</v>
      </c>
      <c r="M14" s="80">
        <v>31</v>
      </c>
      <c r="N14" s="80">
        <v>37</v>
      </c>
      <c r="O14" s="80">
        <v>28.000000000000004</v>
      </c>
    </row>
    <row r="15" spans="1:15" x14ac:dyDescent="0.25">
      <c r="A15" s="79" t="s">
        <v>12</v>
      </c>
      <c r="B15" s="80" t="s">
        <v>228</v>
      </c>
      <c r="C15" s="80" t="s">
        <v>121</v>
      </c>
      <c r="D15" s="80" t="s">
        <v>218</v>
      </c>
      <c r="E15" s="80" t="s">
        <v>121</v>
      </c>
      <c r="F15" s="80">
        <v>31</v>
      </c>
      <c r="G15" s="80">
        <v>33</v>
      </c>
      <c r="H15" s="80">
        <v>33</v>
      </c>
      <c r="I15" s="80">
        <v>2</v>
      </c>
      <c r="J15" s="80">
        <v>40</v>
      </c>
      <c r="K15" s="80">
        <v>60</v>
      </c>
      <c r="L15" s="80">
        <v>48</v>
      </c>
      <c r="M15" s="80">
        <v>44</v>
      </c>
      <c r="N15" s="80">
        <v>54</v>
      </c>
      <c r="O15" s="80">
        <v>44</v>
      </c>
    </row>
    <row r="16" spans="1:15" x14ac:dyDescent="0.25">
      <c r="A16" s="79" t="s">
        <v>13</v>
      </c>
      <c r="B16" s="80" t="s">
        <v>230</v>
      </c>
      <c r="C16" s="80" t="s">
        <v>121</v>
      </c>
      <c r="D16" s="80" t="s">
        <v>231</v>
      </c>
      <c r="E16" s="80" t="s">
        <v>121</v>
      </c>
      <c r="F16" s="80">
        <v>27</v>
      </c>
      <c r="G16" s="80">
        <v>56.999999999999993</v>
      </c>
      <c r="H16" s="80">
        <v>16</v>
      </c>
      <c r="I16" s="80">
        <v>0</v>
      </c>
      <c r="J16" s="80">
        <v>48</v>
      </c>
      <c r="K16" s="80">
        <v>56.000000000000007</v>
      </c>
      <c r="L16" s="80">
        <v>59</v>
      </c>
      <c r="M16" s="80">
        <v>50</v>
      </c>
      <c r="N16" s="80">
        <v>57.999999999999993</v>
      </c>
      <c r="O16" s="80">
        <v>51</v>
      </c>
    </row>
    <row r="17" spans="1:15" x14ac:dyDescent="0.25">
      <c r="A17" s="79" t="s">
        <v>14</v>
      </c>
      <c r="B17" s="80" t="s">
        <v>229</v>
      </c>
      <c r="C17" s="80" t="s">
        <v>121</v>
      </c>
      <c r="D17" s="80" t="s">
        <v>216</v>
      </c>
      <c r="E17" s="80" t="s">
        <v>121</v>
      </c>
      <c r="F17" s="80">
        <v>6</v>
      </c>
      <c r="G17" s="80">
        <v>30</v>
      </c>
      <c r="H17" s="80">
        <v>48</v>
      </c>
      <c r="I17" s="80">
        <v>15</v>
      </c>
      <c r="J17" s="80">
        <v>28.999999999999996</v>
      </c>
      <c r="K17" s="80">
        <v>46</v>
      </c>
      <c r="L17" s="80">
        <v>36</v>
      </c>
      <c r="M17" s="80">
        <v>27</v>
      </c>
      <c r="N17" s="80">
        <v>40</v>
      </c>
      <c r="O17" s="80">
        <v>27</v>
      </c>
    </row>
    <row r="18" spans="1:15" x14ac:dyDescent="0.25">
      <c r="A18" s="79" t="s">
        <v>15</v>
      </c>
      <c r="B18" s="80" t="s">
        <v>228</v>
      </c>
      <c r="C18" s="80" t="s">
        <v>121</v>
      </c>
      <c r="D18" s="80" t="s">
        <v>231</v>
      </c>
      <c r="E18" s="80" t="s">
        <v>121</v>
      </c>
      <c r="F18" s="80">
        <v>16</v>
      </c>
      <c r="G18" s="80">
        <v>54</v>
      </c>
      <c r="H18" s="80">
        <v>30</v>
      </c>
      <c r="I18" s="80">
        <v>0</v>
      </c>
      <c r="J18" s="80">
        <v>41</v>
      </c>
      <c r="K18" s="80">
        <v>56.000000000000007</v>
      </c>
      <c r="L18" s="80">
        <v>54</v>
      </c>
      <c r="M18" s="80">
        <v>45</v>
      </c>
      <c r="N18" s="80">
        <v>60</v>
      </c>
      <c r="O18" s="80">
        <v>39</v>
      </c>
    </row>
    <row r="19" spans="1:15" x14ac:dyDescent="0.25">
      <c r="A19" s="79" t="s">
        <v>16</v>
      </c>
      <c r="B19" s="80" t="s">
        <v>232</v>
      </c>
      <c r="C19" s="80" t="s">
        <v>121</v>
      </c>
      <c r="D19" s="80" t="s">
        <v>224</v>
      </c>
      <c r="E19" s="80" t="s">
        <v>121</v>
      </c>
      <c r="F19" s="80">
        <v>5</v>
      </c>
      <c r="G19" s="80">
        <v>37</v>
      </c>
      <c r="H19" s="80">
        <v>49</v>
      </c>
      <c r="I19" s="80">
        <v>8</v>
      </c>
      <c r="J19" s="80">
        <v>30</v>
      </c>
      <c r="K19" s="80">
        <v>47</v>
      </c>
      <c r="L19" s="80">
        <v>37</v>
      </c>
      <c r="M19" s="80">
        <v>31</v>
      </c>
      <c r="N19" s="80">
        <v>40</v>
      </c>
      <c r="O19" s="80">
        <v>28.999999999999996</v>
      </c>
    </row>
    <row r="20" spans="1:15" x14ac:dyDescent="0.25">
      <c r="A20" s="79" t="s">
        <v>17</v>
      </c>
      <c r="B20" s="80" t="s">
        <v>233</v>
      </c>
      <c r="C20" s="80" t="s">
        <v>121</v>
      </c>
      <c r="D20" s="80" t="s">
        <v>224</v>
      </c>
      <c r="E20" s="80" t="s">
        <v>121</v>
      </c>
      <c r="F20" s="80">
        <v>15</v>
      </c>
      <c r="G20" s="80">
        <v>38</v>
      </c>
      <c r="H20" s="80">
        <v>46</v>
      </c>
      <c r="I20" s="80">
        <v>0</v>
      </c>
      <c r="J20" s="80">
        <v>33</v>
      </c>
      <c r="K20" s="80">
        <v>41</v>
      </c>
      <c r="L20" s="80">
        <v>39</v>
      </c>
      <c r="M20" s="80">
        <v>43</v>
      </c>
      <c r="N20" s="80">
        <v>46</v>
      </c>
      <c r="O20" s="80">
        <v>38</v>
      </c>
    </row>
    <row r="21" spans="1:15" x14ac:dyDescent="0.25">
      <c r="A21" s="79" t="s">
        <v>18</v>
      </c>
      <c r="B21" s="80" t="s">
        <v>230</v>
      </c>
      <c r="C21" s="80" t="s">
        <v>121</v>
      </c>
      <c r="D21" s="80" t="s">
        <v>231</v>
      </c>
      <c r="E21" s="80" t="s">
        <v>121</v>
      </c>
      <c r="F21" s="80">
        <v>28.000000000000004</v>
      </c>
      <c r="G21" s="80">
        <v>57.999999999999993</v>
      </c>
      <c r="H21" s="80">
        <v>14.000000000000002</v>
      </c>
      <c r="I21" s="80">
        <v>0</v>
      </c>
      <c r="J21" s="80">
        <v>51</v>
      </c>
      <c r="K21" s="80">
        <v>63</v>
      </c>
      <c r="L21" s="80">
        <v>54</v>
      </c>
      <c r="M21" s="80">
        <v>52</v>
      </c>
      <c r="N21" s="80">
        <v>57.999999999999993</v>
      </c>
      <c r="O21" s="80">
        <v>48</v>
      </c>
    </row>
    <row r="22" spans="1:15" x14ac:dyDescent="0.25">
      <c r="A22" s="79" t="s">
        <v>19</v>
      </c>
      <c r="B22" s="80" t="s">
        <v>221</v>
      </c>
      <c r="C22" s="80" t="s">
        <v>121</v>
      </c>
      <c r="D22" s="80" t="s">
        <v>216</v>
      </c>
      <c r="E22" s="80" t="s">
        <v>121</v>
      </c>
      <c r="F22" s="80">
        <v>17</v>
      </c>
      <c r="G22" s="80">
        <v>35</v>
      </c>
      <c r="H22" s="80">
        <v>43</v>
      </c>
      <c r="I22" s="80">
        <v>4</v>
      </c>
      <c r="J22" s="80">
        <v>41</v>
      </c>
      <c r="K22" s="80">
        <v>42</v>
      </c>
      <c r="L22" s="80">
        <v>42</v>
      </c>
      <c r="M22" s="80">
        <v>30</v>
      </c>
      <c r="N22" s="80">
        <v>38</v>
      </c>
      <c r="O22" s="80">
        <v>34</v>
      </c>
    </row>
    <row r="23" spans="1:15" x14ac:dyDescent="0.25">
      <c r="A23" s="79" t="s">
        <v>20</v>
      </c>
      <c r="B23" s="80" t="s">
        <v>219</v>
      </c>
      <c r="C23" s="80" t="s">
        <v>121</v>
      </c>
      <c r="D23" s="80" t="s">
        <v>224</v>
      </c>
      <c r="E23" s="80" t="s">
        <v>121</v>
      </c>
      <c r="F23" s="80">
        <v>8</v>
      </c>
      <c r="G23" s="80">
        <v>40</v>
      </c>
      <c r="H23" s="80">
        <v>45</v>
      </c>
      <c r="I23" s="80">
        <v>8</v>
      </c>
      <c r="J23" s="80">
        <v>31</v>
      </c>
      <c r="K23" s="80">
        <v>43</v>
      </c>
      <c r="L23" s="80">
        <v>40</v>
      </c>
      <c r="M23" s="80">
        <v>28.999999999999996</v>
      </c>
      <c r="N23" s="80">
        <v>42</v>
      </c>
      <c r="O23" s="80">
        <v>35</v>
      </c>
    </row>
    <row r="24" spans="1:15" x14ac:dyDescent="0.25">
      <c r="A24" s="79" t="s">
        <v>21</v>
      </c>
      <c r="B24" s="80" t="s">
        <v>217</v>
      </c>
      <c r="C24" s="80" t="s">
        <v>121</v>
      </c>
      <c r="D24" s="80" t="s">
        <v>224</v>
      </c>
      <c r="E24" s="80" t="s">
        <v>121</v>
      </c>
      <c r="F24" s="80">
        <v>14.000000000000002</v>
      </c>
      <c r="G24" s="80">
        <v>53</v>
      </c>
      <c r="H24" s="80">
        <v>33</v>
      </c>
      <c r="I24" s="80">
        <v>1</v>
      </c>
      <c r="J24" s="80">
        <v>41</v>
      </c>
      <c r="K24" s="80">
        <v>48</v>
      </c>
      <c r="L24" s="80">
        <v>47</v>
      </c>
      <c r="M24" s="80">
        <v>41</v>
      </c>
      <c r="N24" s="80">
        <v>51</v>
      </c>
      <c r="O24" s="80">
        <v>42</v>
      </c>
    </row>
    <row r="25" spans="1:15" x14ac:dyDescent="0.25">
      <c r="A25" s="79" t="s">
        <v>22</v>
      </c>
      <c r="B25" s="80" t="s">
        <v>215</v>
      </c>
      <c r="C25" s="80" t="s">
        <v>121</v>
      </c>
      <c r="D25" s="80" t="s">
        <v>216</v>
      </c>
      <c r="E25" s="80" t="s">
        <v>121</v>
      </c>
      <c r="F25" s="80">
        <v>20</v>
      </c>
      <c r="G25" s="80">
        <v>42</v>
      </c>
      <c r="H25" s="80">
        <v>35</v>
      </c>
      <c r="I25" s="80">
        <v>2</v>
      </c>
      <c r="J25" s="80">
        <v>40</v>
      </c>
      <c r="K25" s="80">
        <v>50</v>
      </c>
      <c r="L25" s="80">
        <v>47</v>
      </c>
      <c r="M25" s="80">
        <v>42</v>
      </c>
      <c r="N25" s="80">
        <v>54</v>
      </c>
      <c r="O25" s="80">
        <v>42</v>
      </c>
    </row>
    <row r="26" spans="1:15" x14ac:dyDescent="0.25">
      <c r="A26" s="79" t="s">
        <v>23</v>
      </c>
      <c r="B26" s="80" t="s">
        <v>234</v>
      </c>
      <c r="C26" s="80" t="s">
        <v>124</v>
      </c>
      <c r="D26" s="80" t="s">
        <v>224</v>
      </c>
      <c r="E26" s="80" t="s">
        <v>121</v>
      </c>
      <c r="F26" s="80">
        <v>0</v>
      </c>
      <c r="G26" s="80">
        <v>26</v>
      </c>
      <c r="H26" s="80">
        <v>52</v>
      </c>
      <c r="I26" s="80">
        <v>22</v>
      </c>
      <c r="J26" s="80">
        <v>23</v>
      </c>
      <c r="K26" s="80">
        <v>32</v>
      </c>
      <c r="L26" s="80">
        <v>26</v>
      </c>
      <c r="M26" s="80">
        <v>24</v>
      </c>
      <c r="N26" s="80">
        <v>28.999999999999996</v>
      </c>
      <c r="O26" s="80">
        <v>23</v>
      </c>
    </row>
    <row r="27" spans="1:15" x14ac:dyDescent="0.25">
      <c r="A27" s="79" t="s">
        <v>24</v>
      </c>
      <c r="B27" s="80" t="s">
        <v>228</v>
      </c>
      <c r="C27" s="80" t="s">
        <v>121</v>
      </c>
      <c r="D27" s="80" t="s">
        <v>216</v>
      </c>
      <c r="E27" s="80" t="s">
        <v>121</v>
      </c>
      <c r="F27" s="80">
        <v>21</v>
      </c>
      <c r="G27" s="80">
        <v>49</v>
      </c>
      <c r="H27" s="80">
        <v>27</v>
      </c>
      <c r="I27" s="80">
        <v>3</v>
      </c>
      <c r="J27" s="80">
        <v>43</v>
      </c>
      <c r="K27" s="80">
        <v>50</v>
      </c>
      <c r="L27" s="80">
        <v>51</v>
      </c>
      <c r="M27" s="80">
        <v>44</v>
      </c>
      <c r="N27" s="80">
        <v>49</v>
      </c>
      <c r="O27" s="80">
        <v>43</v>
      </c>
    </row>
    <row r="28" spans="1:15" x14ac:dyDescent="0.25">
      <c r="A28" s="79" t="s">
        <v>25</v>
      </c>
      <c r="B28" s="80" t="s">
        <v>235</v>
      </c>
      <c r="C28" s="80" t="s">
        <v>121</v>
      </c>
      <c r="D28" s="80" t="s">
        <v>224</v>
      </c>
      <c r="E28" s="80" t="s">
        <v>121</v>
      </c>
      <c r="F28" s="80">
        <v>12</v>
      </c>
      <c r="G28" s="80">
        <v>45</v>
      </c>
      <c r="H28" s="80">
        <v>39</v>
      </c>
      <c r="I28" s="80">
        <v>3</v>
      </c>
      <c r="J28" s="80">
        <v>37</v>
      </c>
      <c r="K28" s="80">
        <v>47</v>
      </c>
      <c r="L28" s="80">
        <v>44</v>
      </c>
      <c r="M28" s="80">
        <v>37</v>
      </c>
      <c r="N28" s="80">
        <v>50</v>
      </c>
      <c r="O28" s="80">
        <v>39</v>
      </c>
    </row>
    <row r="29" spans="1:15" x14ac:dyDescent="0.25">
      <c r="A29" s="79" t="s">
        <v>26</v>
      </c>
      <c r="B29" s="80" t="s">
        <v>215</v>
      </c>
      <c r="C29" s="80" t="s">
        <v>121</v>
      </c>
      <c r="D29" s="80" t="s">
        <v>224</v>
      </c>
      <c r="E29" s="80" t="s">
        <v>121</v>
      </c>
      <c r="F29" s="80">
        <v>17</v>
      </c>
      <c r="G29" s="80">
        <v>44</v>
      </c>
      <c r="H29" s="80">
        <v>39</v>
      </c>
      <c r="I29" s="80">
        <v>0</v>
      </c>
      <c r="J29" s="80">
        <v>39</v>
      </c>
      <c r="K29" s="80">
        <v>50</v>
      </c>
      <c r="L29" s="80">
        <v>50</v>
      </c>
      <c r="M29" s="80">
        <v>40</v>
      </c>
      <c r="N29" s="80">
        <v>50</v>
      </c>
      <c r="O29" s="80">
        <v>43</v>
      </c>
    </row>
    <row r="30" spans="1:15" x14ac:dyDescent="0.25">
      <c r="A30" s="79" t="s">
        <v>27</v>
      </c>
      <c r="B30" s="80" t="s">
        <v>235</v>
      </c>
      <c r="C30" s="80" t="s">
        <v>121</v>
      </c>
      <c r="D30" s="80" t="s">
        <v>224</v>
      </c>
      <c r="E30" s="80" t="s">
        <v>121</v>
      </c>
      <c r="F30" s="80">
        <v>17</v>
      </c>
      <c r="G30" s="80">
        <v>45</v>
      </c>
      <c r="H30" s="80">
        <v>36</v>
      </c>
      <c r="I30" s="80">
        <v>2</v>
      </c>
      <c r="J30" s="80">
        <v>39</v>
      </c>
      <c r="K30" s="80">
        <v>54</v>
      </c>
      <c r="L30" s="80">
        <v>46</v>
      </c>
      <c r="M30" s="80">
        <v>41</v>
      </c>
      <c r="N30" s="80">
        <v>55.000000000000007</v>
      </c>
      <c r="O30" s="80">
        <v>32</v>
      </c>
    </row>
    <row r="31" spans="1:15" x14ac:dyDescent="0.25">
      <c r="A31" s="79" t="s">
        <v>28</v>
      </c>
      <c r="B31" s="80" t="s">
        <v>223</v>
      </c>
      <c r="C31" s="80" t="s">
        <v>121</v>
      </c>
      <c r="D31" s="80" t="s">
        <v>224</v>
      </c>
      <c r="E31" s="80" t="s">
        <v>121</v>
      </c>
      <c r="F31" s="80">
        <v>27</v>
      </c>
      <c r="G31" s="80">
        <v>53</v>
      </c>
      <c r="H31" s="80">
        <v>15</v>
      </c>
      <c r="I31" s="80">
        <v>5</v>
      </c>
      <c r="J31" s="80">
        <v>47</v>
      </c>
      <c r="K31" s="80">
        <v>56.000000000000007</v>
      </c>
      <c r="L31" s="80">
        <v>55.000000000000007</v>
      </c>
      <c r="M31" s="80">
        <v>44</v>
      </c>
      <c r="N31" s="80">
        <v>56.000000000000007</v>
      </c>
      <c r="O31" s="80">
        <v>44</v>
      </c>
    </row>
    <row r="32" spans="1:15" x14ac:dyDescent="0.25">
      <c r="A32" s="79" t="s">
        <v>29</v>
      </c>
      <c r="B32" s="80" t="s">
        <v>230</v>
      </c>
      <c r="C32" s="80" t="s">
        <v>121</v>
      </c>
      <c r="D32" s="80" t="s">
        <v>216</v>
      </c>
      <c r="E32" s="80" t="s">
        <v>121</v>
      </c>
      <c r="F32" s="80">
        <v>33</v>
      </c>
      <c r="G32" s="80">
        <v>41</v>
      </c>
      <c r="H32" s="80">
        <v>26</v>
      </c>
      <c r="I32" s="80">
        <v>0</v>
      </c>
      <c r="J32" s="80">
        <v>51</v>
      </c>
      <c r="K32" s="80">
        <v>65</v>
      </c>
      <c r="L32" s="80">
        <v>54</v>
      </c>
      <c r="M32" s="80">
        <v>46</v>
      </c>
      <c r="N32" s="80">
        <v>53</v>
      </c>
      <c r="O32" s="80">
        <v>46</v>
      </c>
    </row>
    <row r="33" spans="1:20" x14ac:dyDescent="0.25">
      <c r="A33" s="79" t="s">
        <v>30</v>
      </c>
      <c r="B33" s="80" t="s">
        <v>236</v>
      </c>
      <c r="C33" s="80" t="s">
        <v>121</v>
      </c>
      <c r="D33" s="80" t="s">
        <v>216</v>
      </c>
      <c r="E33" s="80" t="s">
        <v>121</v>
      </c>
      <c r="F33" s="80">
        <v>41</v>
      </c>
      <c r="G33" s="80">
        <v>38</v>
      </c>
      <c r="H33" s="80">
        <v>20</v>
      </c>
      <c r="I33" s="80">
        <v>2</v>
      </c>
      <c r="J33" s="80">
        <v>52</v>
      </c>
      <c r="K33" s="80">
        <v>59</v>
      </c>
      <c r="L33" s="80">
        <v>57.999999999999993</v>
      </c>
      <c r="M33" s="80">
        <v>52</v>
      </c>
      <c r="N33" s="80">
        <v>59</v>
      </c>
      <c r="O33" s="80">
        <v>46</v>
      </c>
    </row>
    <row r="34" spans="1:20" x14ac:dyDescent="0.25">
      <c r="A34" s="79" t="s">
        <v>31</v>
      </c>
      <c r="B34" s="80" t="s">
        <v>234</v>
      </c>
      <c r="C34" s="80" t="s">
        <v>124</v>
      </c>
      <c r="D34" s="80" t="s">
        <v>216</v>
      </c>
      <c r="E34" s="80" t="s">
        <v>121</v>
      </c>
      <c r="F34" s="80">
        <v>4</v>
      </c>
      <c r="G34" s="80">
        <v>30</v>
      </c>
      <c r="H34" s="80">
        <v>48</v>
      </c>
      <c r="I34" s="80">
        <v>17</v>
      </c>
      <c r="J34" s="80">
        <v>24</v>
      </c>
      <c r="K34" s="80">
        <v>33</v>
      </c>
      <c r="L34" s="80">
        <v>31</v>
      </c>
      <c r="M34" s="80">
        <v>24</v>
      </c>
      <c r="N34" s="80">
        <v>30</v>
      </c>
      <c r="O34" s="80">
        <v>26</v>
      </c>
    </row>
    <row r="35" spans="1:20" x14ac:dyDescent="0.25">
      <c r="A35" s="79" t="s">
        <v>32</v>
      </c>
      <c r="B35" s="80" t="s">
        <v>215</v>
      </c>
      <c r="C35" s="80" t="s">
        <v>121</v>
      </c>
      <c r="D35" s="80" t="s">
        <v>224</v>
      </c>
      <c r="E35" s="80" t="s">
        <v>121</v>
      </c>
      <c r="F35" s="80">
        <v>19</v>
      </c>
      <c r="G35" s="80">
        <v>48</v>
      </c>
      <c r="H35" s="80">
        <v>31</v>
      </c>
      <c r="I35" s="80">
        <v>2</v>
      </c>
      <c r="J35" s="80">
        <v>41</v>
      </c>
      <c r="K35" s="80">
        <v>54</v>
      </c>
      <c r="L35" s="80">
        <v>50</v>
      </c>
      <c r="M35" s="80">
        <v>41</v>
      </c>
      <c r="N35" s="80">
        <v>49</v>
      </c>
      <c r="O35" s="80">
        <v>41</v>
      </c>
    </row>
    <row r="36" spans="1:20" x14ac:dyDescent="0.25">
      <c r="A36" s="79" t="s">
        <v>237</v>
      </c>
      <c r="B36" s="80" t="s">
        <v>238</v>
      </c>
      <c r="C36" s="80" t="s">
        <v>130</v>
      </c>
      <c r="D36" s="80" t="s">
        <v>216</v>
      </c>
      <c r="E36" s="80" t="s">
        <v>121</v>
      </c>
      <c r="F36" s="80">
        <v>56.999999999999993</v>
      </c>
      <c r="G36" s="80">
        <v>28.999999999999996</v>
      </c>
      <c r="H36" s="80">
        <v>14.000000000000002</v>
      </c>
      <c r="I36" s="80">
        <v>0</v>
      </c>
      <c r="J36" s="80">
        <v>64</v>
      </c>
      <c r="K36" s="80">
        <v>56.000000000000007</v>
      </c>
      <c r="L36" s="80">
        <v>59</v>
      </c>
      <c r="M36" s="80">
        <v>53</v>
      </c>
      <c r="N36" s="80">
        <v>62</v>
      </c>
      <c r="O36" s="80">
        <v>42</v>
      </c>
    </row>
    <row r="37" spans="1:20" x14ac:dyDescent="0.25">
      <c r="A37">
        <v>1</v>
      </c>
      <c r="B37">
        <v>2</v>
      </c>
      <c r="C37">
        <v>3</v>
      </c>
      <c r="D37">
        <v>4</v>
      </c>
      <c r="E37">
        <v>5</v>
      </c>
      <c r="F37">
        <v>6</v>
      </c>
      <c r="G37">
        <v>7</v>
      </c>
      <c r="H37">
        <v>8</v>
      </c>
      <c r="I37">
        <v>9</v>
      </c>
      <c r="J37" s="86">
        <v>10</v>
      </c>
      <c r="K37" s="86">
        <v>11</v>
      </c>
      <c r="L37" s="86">
        <v>12</v>
      </c>
      <c r="M37" s="86">
        <v>13</v>
      </c>
      <c r="N37" s="86">
        <v>14</v>
      </c>
      <c r="O37" s="86">
        <v>15</v>
      </c>
      <c r="T37">
        <v>16</v>
      </c>
    </row>
  </sheetData>
  <mergeCells count="7">
    <mergeCell ref="F1:I1"/>
    <mergeCell ref="J1:O1"/>
    <mergeCell ref="A1:A2"/>
    <mergeCell ref="B1:B2"/>
    <mergeCell ref="C1:C2"/>
    <mergeCell ref="D1:D2"/>
    <mergeCell ref="E1:E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F42"/>
  <sheetViews>
    <sheetView zoomScaleNormal="100" workbookViewId="0">
      <selection activeCell="C20" sqref="C20"/>
    </sheetView>
  </sheetViews>
  <sheetFormatPr baseColWidth="10" defaultRowHeight="15" x14ac:dyDescent="0.25"/>
  <cols>
    <col min="1" max="1" width="34.140625" style="86" customWidth="1"/>
    <col min="2" max="2" width="23.5703125" style="86" customWidth="1"/>
    <col min="3" max="3" width="28.5703125" style="86" customWidth="1"/>
    <col min="4" max="4" width="24.42578125" style="86" customWidth="1"/>
    <col min="5" max="5" width="21.140625" style="86" customWidth="1"/>
    <col min="6" max="6" width="10.140625" style="86" customWidth="1"/>
    <col min="7" max="16384" width="11.42578125" style="86"/>
  </cols>
  <sheetData>
    <row r="2" spans="1:6" ht="15.75" x14ac:dyDescent="0.25">
      <c r="A2" s="12" t="s">
        <v>58</v>
      </c>
      <c r="B2" s="110" t="s">
        <v>16</v>
      </c>
      <c r="C2" s="111"/>
      <c r="D2" s="111"/>
      <c r="E2" s="112"/>
    </row>
    <row r="3" spans="1:6" ht="15.75" x14ac:dyDescent="0.25">
      <c r="A3" s="6" t="s">
        <v>37</v>
      </c>
      <c r="B3" s="6"/>
      <c r="C3" s="8" t="s">
        <v>59</v>
      </c>
      <c r="D3" s="8"/>
      <c r="E3" s="8"/>
    </row>
    <row r="4" spans="1:6" ht="15.75" x14ac:dyDescent="0.25">
      <c r="A4" s="6"/>
      <c r="B4" s="6"/>
      <c r="C4" s="8"/>
      <c r="D4" s="8"/>
      <c r="E4" s="8"/>
    </row>
    <row r="5" spans="1:6" ht="15.75" x14ac:dyDescent="0.25">
      <c r="A5" s="58" t="s">
        <v>155</v>
      </c>
      <c r="B5" s="59" t="s">
        <v>183</v>
      </c>
      <c r="C5" s="47" t="s">
        <v>184</v>
      </c>
      <c r="D5" s="48" t="s">
        <v>185</v>
      </c>
      <c r="E5" s="49" t="s">
        <v>186</v>
      </c>
      <c r="F5" s="8"/>
    </row>
    <row r="6" spans="1:6" ht="15.75" x14ac:dyDescent="0.25">
      <c r="A6" s="58" t="s">
        <v>154</v>
      </c>
      <c r="B6" s="60">
        <v>1</v>
      </c>
      <c r="C6" s="50">
        <v>2</v>
      </c>
      <c r="D6" s="50">
        <v>3</v>
      </c>
      <c r="E6" s="50">
        <v>4</v>
      </c>
      <c r="F6" s="8"/>
    </row>
    <row r="7" spans="1:6" ht="15.75" hidden="1" x14ac:dyDescent="0.25">
      <c r="A7" s="58">
        <v>2014</v>
      </c>
      <c r="C7" s="51"/>
      <c r="D7" s="52"/>
      <c r="E7" s="53"/>
    </row>
    <row r="8" spans="1:6" ht="15.75" hidden="1" x14ac:dyDescent="0.25">
      <c r="A8" s="58">
        <v>2015</v>
      </c>
      <c r="B8" s="61"/>
      <c r="C8" s="51"/>
      <c r="D8" s="52"/>
      <c r="E8" s="53"/>
    </row>
    <row r="9" spans="1:6" ht="15.75" x14ac:dyDescent="0.25">
      <c r="A9" s="58">
        <v>2016</v>
      </c>
      <c r="B9" s="61">
        <f>VLOOKUP($B$2,'2016-2017'!$A$5:$HA$41,30,0)</f>
        <v>3</v>
      </c>
      <c r="C9" s="51">
        <f>VLOOKUP($B$2,'2016-2017'!$A$5:$HA$41,31,0)</f>
        <v>32</v>
      </c>
      <c r="D9" s="52">
        <f>VLOOKUP($B$2,'2016-2017'!$A$5:$HA$41,32,0)</f>
        <v>57.999999999999993</v>
      </c>
      <c r="E9" s="53">
        <f>VLOOKUP($B$2,'2016-2017'!$A$5:$HA$41,33,0)</f>
        <v>7.0000000000000009</v>
      </c>
    </row>
    <row r="10" spans="1:6" ht="15.75" x14ac:dyDescent="0.25">
      <c r="A10" s="58">
        <v>2017</v>
      </c>
      <c r="B10" s="61">
        <f>VLOOKUP($B$2,'2016-2017'!$A$5:$HA$41,112,0)</f>
        <v>2</v>
      </c>
      <c r="C10" s="51">
        <f>VLOOKUP($B$2,'2016-2017'!$A$5:$HA$41,113,0)</f>
        <v>38</v>
      </c>
      <c r="D10" s="52">
        <f>VLOOKUP($B$2,'2016-2017'!$A$5:$HA$41,114,0)</f>
        <v>51</v>
      </c>
      <c r="E10" s="53">
        <f>VLOOKUP($B$2,'2016-2017'!$A$5:$HA$41,115,0)</f>
        <v>10</v>
      </c>
    </row>
    <row r="11" spans="1:6" ht="15.75" x14ac:dyDescent="0.25">
      <c r="A11" s="58">
        <v>2018</v>
      </c>
      <c r="B11" s="61">
        <f>VLOOKUP($B$2,'2018cs'!$A$1:$R$36,6,0)</f>
        <v>5</v>
      </c>
      <c r="C11" s="51">
        <f>VLOOKUP($B$2,'2018cs'!$A$1:$R$36,7,0)</f>
        <v>37</v>
      </c>
      <c r="D11" s="52">
        <f>VLOOKUP($B$2,'2018cs'!$A$1:$R$36,8,0)</f>
        <v>49</v>
      </c>
      <c r="E11" s="53">
        <f>VLOOKUP($B$2,'2018cs'!$A$1:$R$36,9,0)</f>
        <v>8</v>
      </c>
    </row>
    <row r="12" spans="1:6" ht="15.75" x14ac:dyDescent="0.25">
      <c r="A12" s="6"/>
      <c r="B12" s="54"/>
      <c r="C12" s="54"/>
      <c r="D12" s="54"/>
      <c r="E12" s="54"/>
    </row>
    <row r="13" spans="1:6" ht="15.75" x14ac:dyDescent="0.25">
      <c r="A13" s="109" t="s">
        <v>38</v>
      </c>
      <c r="B13" s="109"/>
      <c r="C13" s="109"/>
      <c r="D13" s="109"/>
      <c r="E13" s="14">
        <v>1</v>
      </c>
    </row>
    <row r="14" spans="1:6" ht="15.75" x14ac:dyDescent="0.25">
      <c r="A14" s="109" t="s">
        <v>39</v>
      </c>
      <c r="B14" s="109"/>
      <c r="C14" s="109"/>
      <c r="D14" s="109"/>
      <c r="E14" s="14">
        <v>2</v>
      </c>
    </row>
    <row r="15" spans="1:6" ht="15.75" x14ac:dyDescent="0.25">
      <c r="A15" s="84"/>
      <c r="B15" s="84"/>
      <c r="C15" s="84"/>
      <c r="D15" s="84"/>
      <c r="E15" s="6"/>
    </row>
    <row r="16" spans="1:6" ht="24" customHeight="1" x14ac:dyDescent="0.25">
      <c r="A16" s="121" t="s">
        <v>156</v>
      </c>
      <c r="B16" s="121" t="s">
        <v>60</v>
      </c>
      <c r="C16" s="117" t="s">
        <v>166</v>
      </c>
      <c r="D16" s="117"/>
      <c r="E16" s="117"/>
    </row>
    <row r="17" spans="1:5" ht="15.75" x14ac:dyDescent="0.25">
      <c r="A17" s="122"/>
      <c r="B17" s="122"/>
      <c r="C17" s="57">
        <v>2016</v>
      </c>
      <c r="D17" s="57">
        <v>2017</v>
      </c>
      <c r="E17" s="57">
        <v>2018</v>
      </c>
    </row>
    <row r="18" spans="1:5" ht="45" customHeight="1" x14ac:dyDescent="0.25">
      <c r="A18" s="120" t="s">
        <v>163</v>
      </c>
      <c r="B18" s="66" t="s">
        <v>161</v>
      </c>
      <c r="C18" s="65">
        <f>VLOOKUP($B$2,'2016-2017'!$A$5:$HA$41,38,0)</f>
        <v>33</v>
      </c>
      <c r="D18" s="81">
        <f>VLOOKUP($B$2,'2016-2017'!$A$5:$HA$41,120,0)</f>
        <v>31</v>
      </c>
      <c r="E18" s="65">
        <f>VLOOKUP($B$2,'2018cs'!$A$1:$R$36,10,0)</f>
        <v>30</v>
      </c>
    </row>
    <row r="19" spans="1:5" ht="44.45" customHeight="1" x14ac:dyDescent="0.25">
      <c r="A19" s="120"/>
      <c r="B19" s="66" t="s">
        <v>162</v>
      </c>
      <c r="C19" s="65">
        <f>VLOOKUP($B$2,'2016-2017'!$A$5:$HA$41,39,0)</f>
        <v>43</v>
      </c>
      <c r="D19" s="81">
        <f>VLOOKUP($B$2,'2016-2017'!$A$5:$HA$41,121,0)</f>
        <v>43</v>
      </c>
      <c r="E19" s="65">
        <f>VLOOKUP($B$2,'2018cs'!$A$1:$R$36,11,0)</f>
        <v>47</v>
      </c>
    </row>
    <row r="20" spans="1:5" ht="30" customHeight="1" x14ac:dyDescent="0.25">
      <c r="A20" s="118" t="s">
        <v>164</v>
      </c>
      <c r="B20" s="67" t="s">
        <v>157</v>
      </c>
      <c r="C20" s="65">
        <f>VLOOKUP($B$2,'2016-2017'!$A$5:$HA$41,34,0)</f>
        <v>39</v>
      </c>
      <c r="D20" s="81">
        <f>VLOOKUP($B$2,'2016-2017'!$A$5:$HA$41,116,0)</f>
        <v>28.999999999999996</v>
      </c>
      <c r="E20" s="65">
        <f>VLOOKUP($B$2,'2018cs'!$A$1:$R$36,12,0)</f>
        <v>37</v>
      </c>
    </row>
    <row r="21" spans="1:5" ht="34.5" customHeight="1" x14ac:dyDescent="0.25">
      <c r="A21" s="119"/>
      <c r="B21" s="67" t="s">
        <v>158</v>
      </c>
      <c r="C21" s="65">
        <f>VLOOKUP($B$2,'2016-2017'!$A$5:$HA$41,35,0)</f>
        <v>40</v>
      </c>
      <c r="D21" s="81">
        <f>VLOOKUP($B$2,'2016-2017'!$A$5:$HA$41,117,0)</f>
        <v>35</v>
      </c>
      <c r="E21" s="65">
        <f>VLOOKUP($B$2,'2018cs'!$A$1:$R$36,13,0)</f>
        <v>31</v>
      </c>
    </row>
    <row r="22" spans="1:5" ht="27" customHeight="1" x14ac:dyDescent="0.25">
      <c r="A22" s="120" t="s">
        <v>165</v>
      </c>
      <c r="B22" s="68" t="s">
        <v>159</v>
      </c>
      <c r="C22" s="65">
        <f>VLOOKUP($B$2,'2016-2017'!$A$5:$HA$41,36,0)</f>
        <v>48</v>
      </c>
      <c r="D22" s="81">
        <f>VLOOKUP($B$2,'2016-2017'!$A$5:$HA$41,118,0)</f>
        <v>46</v>
      </c>
      <c r="E22" s="65">
        <f>VLOOKUP($B$2,'2018cs'!$A$1:$R$36,14,0)</f>
        <v>40</v>
      </c>
    </row>
    <row r="23" spans="1:5" ht="45.6" customHeight="1" x14ac:dyDescent="0.25">
      <c r="A23" s="120"/>
      <c r="B23" s="66" t="s">
        <v>160</v>
      </c>
      <c r="C23" s="65">
        <f>VLOOKUP($B$2,'2016-2017'!$A$5:$HA$41,37,0)</f>
        <v>32</v>
      </c>
      <c r="D23" s="81">
        <f>VLOOKUP($B$2,'2016-2017'!$A$5:$HA$41,119,0)</f>
        <v>31</v>
      </c>
      <c r="E23" s="65">
        <f>VLOOKUP($B$2,'2018cs'!$A$1:$R$36,15,0)</f>
        <v>28.999999999999996</v>
      </c>
    </row>
    <row r="25" spans="1:5" ht="15.75" x14ac:dyDescent="0.25">
      <c r="A25" s="116" t="s">
        <v>156</v>
      </c>
      <c r="B25" s="116"/>
      <c r="C25" s="116"/>
      <c r="D25" s="116"/>
      <c r="E25" s="116"/>
    </row>
    <row r="26" spans="1:5" x14ac:dyDescent="0.25">
      <c r="A26" s="113" t="str">
        <f>VLOOKUP($A$35,'Niveles deseCS (2)'!$A$1:$L$25,2,FALSE)</f>
        <v>2. INTERPRETACIÓN Y ANÁLISIS DE PERSPECTIVAS</v>
      </c>
      <c r="B26" s="113"/>
      <c r="C26" s="113"/>
      <c r="D26" s="113"/>
      <c r="E26" s="113"/>
    </row>
    <row r="27" spans="1:5" ht="15.75" customHeight="1" x14ac:dyDescent="0.25">
      <c r="A27" s="55"/>
      <c r="B27" s="55"/>
      <c r="C27" s="55"/>
      <c r="D27" s="55"/>
      <c r="E27" s="56"/>
    </row>
    <row r="28" spans="1:5" ht="15.75" x14ac:dyDescent="0.25">
      <c r="A28" s="116" t="s">
        <v>60</v>
      </c>
      <c r="B28" s="116"/>
      <c r="C28" s="116"/>
      <c r="D28" s="116"/>
      <c r="E28" s="116"/>
    </row>
    <row r="29" spans="1:5" x14ac:dyDescent="0.25">
      <c r="A29" s="113" t="str">
        <f>VLOOKUP($A$35,'Niveles deseCS (2)'!$A$1:$L$25,3,FALSE)</f>
        <v>2.1 Contextualiza y evalúa usos de fuentes y argumentos.</v>
      </c>
      <c r="B29" s="113"/>
      <c r="C29" s="113"/>
      <c r="D29" s="113"/>
      <c r="E29" s="113"/>
    </row>
    <row r="30" spans="1:5" ht="15.75" x14ac:dyDescent="0.25">
      <c r="A30" s="85"/>
      <c r="B30" s="85"/>
      <c r="C30" s="85"/>
      <c r="D30" s="85"/>
      <c r="E30" s="85"/>
    </row>
    <row r="31" spans="1:5" ht="15.75" x14ac:dyDescent="0.25">
      <c r="A31" s="116" t="s">
        <v>61</v>
      </c>
      <c r="B31" s="116"/>
      <c r="C31" s="116"/>
      <c r="D31" s="116"/>
      <c r="E31" s="116"/>
    </row>
    <row r="32" spans="1:5" x14ac:dyDescent="0.25">
      <c r="A32" s="113" t="str">
        <f>VLOOKUP($A$35,'Niveles deseCS (2)'!$A$1:$L$25,4,FALSE)</f>
        <v xml:space="preserve">2.1.1 Inscribe una fuente primaria dada en un contexto económico, político o cultural. </v>
      </c>
      <c r="B32" s="113"/>
      <c r="C32" s="113"/>
      <c r="D32" s="113"/>
      <c r="E32" s="113"/>
    </row>
    <row r="33" spans="1:6" ht="15.75" x14ac:dyDescent="0.25">
      <c r="A33" s="84"/>
      <c r="B33" s="84"/>
      <c r="C33" s="84"/>
      <c r="D33" s="84"/>
      <c r="E33" s="6"/>
    </row>
    <row r="34" spans="1:6" ht="15.75" x14ac:dyDescent="0.25">
      <c r="A34" s="125" t="s">
        <v>40</v>
      </c>
      <c r="B34" s="125"/>
      <c r="C34" s="125"/>
      <c r="D34" s="125"/>
      <c r="E34" s="125"/>
    </row>
    <row r="35" spans="1:6" ht="32.1" customHeight="1" x14ac:dyDescent="0.25">
      <c r="A35" s="126" t="s">
        <v>170</v>
      </c>
      <c r="B35" s="126"/>
      <c r="C35" s="126"/>
      <c r="D35" s="126"/>
      <c r="E35" s="126"/>
    </row>
    <row r="36" spans="1:6" ht="15.75" x14ac:dyDescent="0.25">
      <c r="A36" s="85"/>
      <c r="B36" s="85"/>
      <c r="C36" s="85"/>
      <c r="D36" s="85"/>
      <c r="E36" s="85"/>
    </row>
    <row r="37" spans="1:6" ht="15.75" x14ac:dyDescent="0.25">
      <c r="A37" s="7" t="s">
        <v>41</v>
      </c>
      <c r="B37" s="7"/>
      <c r="C37" s="7"/>
      <c r="D37" s="8"/>
      <c r="E37" s="8"/>
    </row>
    <row r="38" spans="1:6" ht="15.75" thickBot="1" x14ac:dyDescent="0.3">
      <c r="A38" s="5"/>
      <c r="B38" s="5"/>
      <c r="C38" s="5"/>
    </row>
    <row r="39" spans="1:6" x14ac:dyDescent="0.25">
      <c r="A39" s="15" t="s">
        <v>42</v>
      </c>
      <c r="B39" s="114" t="s">
        <v>43</v>
      </c>
      <c r="C39" s="115"/>
      <c r="D39" s="16" t="s">
        <v>44</v>
      </c>
      <c r="E39" s="16" t="s">
        <v>45</v>
      </c>
    </row>
    <row r="40" spans="1:6" ht="45" x14ac:dyDescent="0.25">
      <c r="A40" s="10" t="s">
        <v>49</v>
      </c>
      <c r="B40" s="123" t="s">
        <v>46</v>
      </c>
      <c r="C40" s="124"/>
      <c r="D40" s="11"/>
      <c r="E40" s="11"/>
    </row>
    <row r="41" spans="1:6" ht="104.25" customHeight="1" x14ac:dyDescent="0.25">
      <c r="A41" s="10" t="s">
        <v>50</v>
      </c>
      <c r="B41" s="123" t="s">
        <v>47</v>
      </c>
      <c r="C41" s="124"/>
      <c r="D41" s="11"/>
      <c r="E41" s="11"/>
    </row>
    <row r="42" spans="1:6" ht="60" x14ac:dyDescent="0.25">
      <c r="A42" s="10" t="s">
        <v>51</v>
      </c>
      <c r="B42" s="123" t="s">
        <v>48</v>
      </c>
      <c r="C42" s="124"/>
      <c r="D42" s="11"/>
      <c r="E42" s="11"/>
    </row>
  </sheetData>
  <mergeCells count="21">
    <mergeCell ref="B40:C40"/>
    <mergeCell ref="B41:C41"/>
    <mergeCell ref="B42:C42"/>
    <mergeCell ref="A29:E29"/>
    <mergeCell ref="A31:E31"/>
    <mergeCell ref="A32:E32"/>
    <mergeCell ref="A34:E34"/>
    <mergeCell ref="A35:E35"/>
    <mergeCell ref="B39:C39"/>
    <mergeCell ref="A28:E28"/>
    <mergeCell ref="B2:E2"/>
    <mergeCell ref="A13:D13"/>
    <mergeCell ref="A14:D14"/>
    <mergeCell ref="A16:A17"/>
    <mergeCell ref="B16:B17"/>
    <mergeCell ref="C16:E16"/>
    <mergeCell ref="A18:A19"/>
    <mergeCell ref="A20:A21"/>
    <mergeCell ref="A22:A23"/>
    <mergeCell ref="A25:E25"/>
    <mergeCell ref="A26:E26"/>
  </mergeCells>
  <conditionalFormatting sqref="B5:E5">
    <cfRule type="cellIs" dxfId="1" priority="1" stopIfTrue="1" operator="equal">
      <formula>0</formula>
    </cfRule>
  </conditionalFormatting>
  <dataValidations count="1">
    <dataValidation type="list" allowBlank="1" showInputMessage="1" showErrorMessage="1" sqref="C36:E3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'2016-2017'!$A$5:$A$40</xm:f>
          </x14:formula1>
          <xm:sqref>B2:E2</xm:sqref>
        </x14:dataValidation>
        <x14:dataValidation type="list" allowBlank="1" showInputMessage="1" showErrorMessage="1">
          <x14:formula1>
            <xm:f>Hoja1!$B$10:$B$13</xm:f>
          </x14:formula1>
          <xm:sqref>E13</xm:sqref>
        </x14:dataValidation>
        <x14:dataValidation type="list" allowBlank="1" showInputMessage="1" showErrorMessage="1">
          <x14:formula1>
            <xm:f>Hoja1!B$11:B$13</xm:f>
          </x14:formula1>
          <xm:sqref>E27</xm:sqref>
        </x14:dataValidation>
        <x14:dataValidation type="list" allowBlank="1" showInputMessage="1" showErrorMessage="1">
          <x14:formula1>
            <xm:f>Hoja1!B$11:B$13</xm:f>
          </x14:formula1>
          <xm:sqref>E14:E15</xm:sqref>
        </x14:dataValidation>
        <x14:dataValidation type="list" allowBlank="1" showInputMessage="1" showErrorMessage="1">
          <x14:formula1>
            <xm:f>Hoja1!B$11:B$13</xm:f>
          </x14:formula1>
          <xm:sqref>E33</xm:sqref>
        </x14:dataValidation>
        <x14:dataValidation type="list" allowBlank="1" showInputMessage="1" showErrorMessage="1">
          <x14:formula1>
            <xm:f>'Niveles deseCS (2)'!A$3:A$6</xm:f>
          </x14:formula1>
          <xm:sqref>A35:E35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2016-2017</vt:lpstr>
      <vt:lpstr>Hoja1</vt:lpstr>
      <vt:lpstr>Niveles deseCS</vt:lpstr>
      <vt:lpstr>Niveles deseCS (2)</vt:lpstr>
      <vt:lpstr>Hoja3</vt:lpstr>
      <vt:lpstr>Competencia</vt:lpstr>
      <vt:lpstr>CS2Planeación</vt:lpstr>
      <vt:lpstr>2018cs</vt:lpstr>
      <vt:lpstr>CS3Planeación</vt:lpstr>
      <vt:lpstr>CS4Planeación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Gersan Gomez Rodriguez</dc:creator>
  <cp:lastModifiedBy>Ronald Gersan Gomez Rodriguez</cp:lastModifiedBy>
  <dcterms:created xsi:type="dcterms:W3CDTF">2018-07-10T18:45:27Z</dcterms:created>
  <dcterms:modified xsi:type="dcterms:W3CDTF">2019-02-18T17:10:04Z</dcterms:modified>
</cp:coreProperties>
</file>